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390" windowHeight="8595"/>
  </bookViews>
  <sheets>
    <sheet name="Ship Data Entry" sheetId="1" r:id="rId1"/>
    <sheet name="Sheet2" sheetId="2" r:id="rId2"/>
    <sheet name="Ship Converted Info" sheetId="3" r:id="rId3"/>
  </sheets>
  <calcPr calcId="125725"/>
</workbook>
</file>

<file path=xl/calcChain.xml><?xml version="1.0" encoding="utf-8"?>
<calcChain xmlns="http://schemas.openxmlformats.org/spreadsheetml/2006/main">
  <c r="U3" i="1"/>
  <c r="U2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6"/>
  <c r="I5"/>
  <c r="I4"/>
  <c r="I3"/>
  <c r="I2"/>
  <c r="I7"/>
  <c r="P15"/>
  <c r="F100"/>
  <c r="K100" s="1"/>
  <c r="F99"/>
  <c r="K99" s="1"/>
  <c r="F98"/>
  <c r="P98" s="1"/>
  <c r="F97"/>
  <c r="P97" s="1"/>
  <c r="F96"/>
  <c r="K96" s="1"/>
  <c r="F95"/>
  <c r="K95" s="1"/>
  <c r="F94"/>
  <c r="R94" s="1"/>
  <c r="G94" s="1"/>
  <c r="Q94" s="1"/>
  <c r="F93"/>
  <c r="P93" s="1"/>
  <c r="F92"/>
  <c r="K92" s="1"/>
  <c r="F91"/>
  <c r="K91" s="1"/>
  <c r="F90"/>
  <c r="P90" s="1"/>
  <c r="F89"/>
  <c r="P89" s="1"/>
  <c r="F88"/>
  <c r="K88" s="1"/>
  <c r="F87"/>
  <c r="K87" s="1"/>
  <c r="F86"/>
  <c r="P86" s="1"/>
  <c r="F85"/>
  <c r="P85" s="1"/>
  <c r="F84"/>
  <c r="P84" s="1"/>
  <c r="F83"/>
  <c r="K83" s="1"/>
  <c r="F82"/>
  <c r="P82" s="1"/>
  <c r="F81"/>
  <c r="P81" s="1"/>
  <c r="F80"/>
  <c r="K80" s="1"/>
  <c r="F79"/>
  <c r="F78"/>
  <c r="R78" s="1"/>
  <c r="G78" s="1"/>
  <c r="Q78" s="1"/>
  <c r="F77"/>
  <c r="P77" s="1"/>
  <c r="F76"/>
  <c r="K76" s="1"/>
  <c r="F75"/>
  <c r="F74"/>
  <c r="P74" s="1"/>
  <c r="F73"/>
  <c r="P73" s="1"/>
  <c r="F72"/>
  <c r="K72" s="1"/>
  <c r="F71"/>
  <c r="K71" s="1"/>
  <c r="F70"/>
  <c r="P70" s="1"/>
  <c r="F69"/>
  <c r="P69" s="1"/>
  <c r="F68"/>
  <c r="K68" s="1"/>
  <c r="F67"/>
  <c r="F66"/>
  <c r="P66" s="1"/>
  <c r="F65"/>
  <c r="P65" s="1"/>
  <c r="F64"/>
  <c r="K64" s="1"/>
  <c r="F63"/>
  <c r="F62"/>
  <c r="R62" s="1"/>
  <c r="G62" s="1"/>
  <c r="Q62" s="1"/>
  <c r="F61"/>
  <c r="P61" s="1"/>
  <c r="F60"/>
  <c r="K60" s="1"/>
  <c r="F59"/>
  <c r="F58"/>
  <c r="P58" s="1"/>
  <c r="F57"/>
  <c r="P57" s="1"/>
  <c r="F56"/>
  <c r="P56" s="1"/>
  <c r="F55"/>
  <c r="P55" s="1"/>
  <c r="F54"/>
  <c r="P54" s="1"/>
  <c r="F53"/>
  <c r="P53" s="1"/>
  <c r="F52"/>
  <c r="P52" s="1"/>
  <c r="F51"/>
  <c r="F50"/>
  <c r="P50" s="1"/>
  <c r="F49"/>
  <c r="P49" s="1"/>
  <c r="F48"/>
  <c r="K48" s="1"/>
  <c r="F47"/>
  <c r="P47" s="1"/>
  <c r="F46"/>
  <c r="P46" s="1"/>
  <c r="F45"/>
  <c r="P45" s="1"/>
  <c r="F17"/>
  <c r="K17" s="1"/>
  <c r="F12"/>
  <c r="K12" s="1"/>
  <c r="F23"/>
  <c r="F20"/>
  <c r="P20" s="1"/>
  <c r="F11"/>
  <c r="K11" s="1"/>
  <c r="F10"/>
  <c r="F6"/>
  <c r="P6" s="1"/>
  <c r="F5"/>
  <c r="P5" s="1"/>
  <c r="F31"/>
  <c r="P31" s="1"/>
  <c r="F22"/>
  <c r="K22" s="1"/>
  <c r="F32"/>
  <c r="F33"/>
  <c r="P33" s="1"/>
  <c r="F29"/>
  <c r="P29" s="1"/>
  <c r="F24"/>
  <c r="P24" s="1"/>
  <c r="F7"/>
  <c r="F3"/>
  <c r="P3" s="1"/>
  <c r="F34"/>
  <c r="K34" s="1"/>
  <c r="F42"/>
  <c r="F35"/>
  <c r="P35" s="1"/>
  <c r="F4"/>
  <c r="F2"/>
  <c r="K2" s="1"/>
  <c r="F19"/>
  <c r="F27"/>
  <c r="P27" s="1"/>
  <c r="F41"/>
  <c r="K41" s="1"/>
  <c r="F39"/>
  <c r="F38"/>
  <c r="P38" s="1"/>
  <c r="F9"/>
  <c r="P9" s="1"/>
  <c r="F37"/>
  <c r="K37" s="1"/>
  <c r="F30"/>
  <c r="P30" s="1"/>
  <c r="F25"/>
  <c r="P25" s="1"/>
  <c r="F13"/>
  <c r="P13" s="1"/>
  <c r="F14"/>
  <c r="K14" s="1"/>
  <c r="F44"/>
  <c r="P44" s="1"/>
  <c r="F43"/>
  <c r="P43" s="1"/>
  <c r="F40"/>
  <c r="F36"/>
  <c r="K36" s="1"/>
  <c r="F28"/>
  <c r="K28" s="1"/>
  <c r="F26"/>
  <c r="P26" s="1"/>
  <c r="F15"/>
  <c r="F21"/>
  <c r="K21" s="1"/>
  <c r="F18"/>
  <c r="P18" s="1"/>
  <c r="F8"/>
  <c r="R8" s="1"/>
  <c r="G8" s="1"/>
  <c r="Q8" s="1"/>
  <c r="F16"/>
  <c r="P16" s="1"/>
  <c r="K84"/>
  <c r="K56"/>
  <c r="O100"/>
  <c r="N100"/>
  <c r="J100"/>
  <c r="O99"/>
  <c r="N99"/>
  <c r="J99"/>
  <c r="O98"/>
  <c r="N98"/>
  <c r="J98"/>
  <c r="O97"/>
  <c r="N97"/>
  <c r="J97"/>
  <c r="O96"/>
  <c r="N96"/>
  <c r="J96"/>
  <c r="O95"/>
  <c r="N95"/>
  <c r="J95"/>
  <c r="O94"/>
  <c r="N94"/>
  <c r="J94"/>
  <c r="O93"/>
  <c r="N93"/>
  <c r="J93"/>
  <c r="O92"/>
  <c r="N92"/>
  <c r="J92"/>
  <c r="O91"/>
  <c r="N91"/>
  <c r="J91"/>
  <c r="O90"/>
  <c r="N90"/>
  <c r="J90"/>
  <c r="O89"/>
  <c r="N89"/>
  <c r="J89"/>
  <c r="R89"/>
  <c r="G89" s="1"/>
  <c r="Q89" s="1"/>
  <c r="O88"/>
  <c r="N88"/>
  <c r="J88"/>
  <c r="O87"/>
  <c r="N87"/>
  <c r="J87"/>
  <c r="O86"/>
  <c r="N86"/>
  <c r="J86"/>
  <c r="O85"/>
  <c r="N85"/>
  <c r="J85"/>
  <c r="O84"/>
  <c r="N84"/>
  <c r="J84"/>
  <c r="O83"/>
  <c r="N83"/>
  <c r="J83"/>
  <c r="O82"/>
  <c r="N82"/>
  <c r="K82"/>
  <c r="J82"/>
  <c r="O81"/>
  <c r="N81"/>
  <c r="J81"/>
  <c r="O80"/>
  <c r="N80"/>
  <c r="J80"/>
  <c r="O79"/>
  <c r="N79"/>
  <c r="J79"/>
  <c r="O78"/>
  <c r="N78"/>
  <c r="J78"/>
  <c r="O77"/>
  <c r="N77"/>
  <c r="J77"/>
  <c r="R77"/>
  <c r="G77" s="1"/>
  <c r="Q77" s="1"/>
  <c r="O76"/>
  <c r="N76"/>
  <c r="J76"/>
  <c r="O75"/>
  <c r="N75"/>
  <c r="J75"/>
  <c r="O74"/>
  <c r="N74"/>
  <c r="J74"/>
  <c r="R74"/>
  <c r="G74" s="1"/>
  <c r="Q74" s="1"/>
  <c r="O73"/>
  <c r="N73"/>
  <c r="J73"/>
  <c r="O72"/>
  <c r="N72"/>
  <c r="J72"/>
  <c r="O71"/>
  <c r="N71"/>
  <c r="J71"/>
  <c r="O70"/>
  <c r="N70"/>
  <c r="J70"/>
  <c r="O69"/>
  <c r="N69"/>
  <c r="J69"/>
  <c r="R69"/>
  <c r="G69" s="1"/>
  <c r="Q69" s="1"/>
  <c r="O68"/>
  <c r="N68"/>
  <c r="J68"/>
  <c r="O67"/>
  <c r="N67"/>
  <c r="J67"/>
  <c r="O66"/>
  <c r="N66"/>
  <c r="J66"/>
  <c r="O65"/>
  <c r="N65"/>
  <c r="J65"/>
  <c r="O64"/>
  <c r="N64"/>
  <c r="J64"/>
  <c r="O63"/>
  <c r="N63"/>
  <c r="J63"/>
  <c r="O62"/>
  <c r="N62"/>
  <c r="J62"/>
  <c r="O61"/>
  <c r="N61"/>
  <c r="J61"/>
  <c r="O60"/>
  <c r="N60"/>
  <c r="J60"/>
  <c r="O59"/>
  <c r="N59"/>
  <c r="J59"/>
  <c r="O58"/>
  <c r="N58"/>
  <c r="J58"/>
  <c r="O57"/>
  <c r="N57"/>
  <c r="J57"/>
  <c r="O56"/>
  <c r="N56"/>
  <c r="J56"/>
  <c r="O55"/>
  <c r="N55"/>
  <c r="J55"/>
  <c r="O54"/>
  <c r="N54"/>
  <c r="J54"/>
  <c r="O53"/>
  <c r="N53"/>
  <c r="J53"/>
  <c r="O52"/>
  <c r="N52"/>
  <c r="J52"/>
  <c r="K52"/>
  <c r="O51"/>
  <c r="N51"/>
  <c r="J51"/>
  <c r="O50"/>
  <c r="N50"/>
  <c r="J50"/>
  <c r="O49"/>
  <c r="N49"/>
  <c r="J49"/>
  <c r="O48"/>
  <c r="N48"/>
  <c r="J48"/>
  <c r="O47"/>
  <c r="N47"/>
  <c r="J47"/>
  <c r="O46"/>
  <c r="N46"/>
  <c r="J46"/>
  <c r="O45"/>
  <c r="N45"/>
  <c r="J45"/>
  <c r="O17"/>
  <c r="N17"/>
  <c r="J17"/>
  <c r="O12"/>
  <c r="N12"/>
  <c r="J12"/>
  <c r="O23"/>
  <c r="N23"/>
  <c r="J23"/>
  <c r="O20"/>
  <c r="N20"/>
  <c r="J20"/>
  <c r="O11"/>
  <c r="N11"/>
  <c r="J11"/>
  <c r="O10"/>
  <c r="N10"/>
  <c r="J10"/>
  <c r="O6"/>
  <c r="N6"/>
  <c r="J6"/>
  <c r="O5"/>
  <c r="N5"/>
  <c r="J5"/>
  <c r="O31"/>
  <c r="N31"/>
  <c r="J31"/>
  <c r="O22"/>
  <c r="N22"/>
  <c r="J22"/>
  <c r="O32"/>
  <c r="N32"/>
  <c r="J32"/>
  <c r="O33"/>
  <c r="N33"/>
  <c r="J33"/>
  <c r="O29"/>
  <c r="N29"/>
  <c r="J29"/>
  <c r="O24"/>
  <c r="N24"/>
  <c r="J24"/>
  <c r="O7"/>
  <c r="N7"/>
  <c r="J7"/>
  <c r="O3"/>
  <c r="N3"/>
  <c r="J3"/>
  <c r="O34"/>
  <c r="N34"/>
  <c r="J34"/>
  <c r="O42"/>
  <c r="N42"/>
  <c r="J42"/>
  <c r="O35"/>
  <c r="N35"/>
  <c r="J35"/>
  <c r="O4"/>
  <c r="N4"/>
  <c r="J4"/>
  <c r="R4"/>
  <c r="G4" s="1"/>
  <c r="Q4" s="1"/>
  <c r="O2"/>
  <c r="N2"/>
  <c r="J2"/>
  <c r="O19"/>
  <c r="N19"/>
  <c r="J19"/>
  <c r="O27"/>
  <c r="N27"/>
  <c r="J27"/>
  <c r="O41"/>
  <c r="N41"/>
  <c r="J41"/>
  <c r="O39"/>
  <c r="N39"/>
  <c r="J39"/>
  <c r="O38"/>
  <c r="N38"/>
  <c r="J38"/>
  <c r="O9"/>
  <c r="N9"/>
  <c r="J9"/>
  <c r="O37"/>
  <c r="N37"/>
  <c r="J37"/>
  <c r="O30"/>
  <c r="N30"/>
  <c r="J30"/>
  <c r="O25"/>
  <c r="N25"/>
  <c r="J25"/>
  <c r="O13"/>
  <c r="N13"/>
  <c r="J13"/>
  <c r="O14"/>
  <c r="N14"/>
  <c r="J14"/>
  <c r="O44"/>
  <c r="N44"/>
  <c r="J44"/>
  <c r="O43"/>
  <c r="N43"/>
  <c r="J43"/>
  <c r="O40"/>
  <c r="N40"/>
  <c r="J40"/>
  <c r="O36"/>
  <c r="N36"/>
  <c r="J36"/>
  <c r="O28"/>
  <c r="N28"/>
  <c r="J28"/>
  <c r="O26"/>
  <c r="N26"/>
  <c r="J26"/>
  <c r="O15"/>
  <c r="N15"/>
  <c r="J15"/>
  <c r="R15"/>
  <c r="G15" s="1"/>
  <c r="Q15" s="1"/>
  <c r="O21"/>
  <c r="N21"/>
  <c r="J21"/>
  <c r="O18"/>
  <c r="N18"/>
  <c r="J18"/>
  <c r="O16"/>
  <c r="N16"/>
  <c r="J16"/>
  <c r="J8"/>
  <c r="N8"/>
  <c r="O8"/>
  <c r="R53" l="1"/>
  <c r="G53" s="1"/>
  <c r="Q53" s="1"/>
  <c r="H53" s="1"/>
  <c r="P88"/>
  <c r="R49"/>
  <c r="G49" s="1"/>
  <c r="Q49" s="1"/>
  <c r="H49" s="1"/>
  <c r="R61"/>
  <c r="G61" s="1"/>
  <c r="Q61" s="1"/>
  <c r="H61" s="1"/>
  <c r="R97"/>
  <c r="G97" s="1"/>
  <c r="Q97" s="1"/>
  <c r="P72"/>
  <c r="R65"/>
  <c r="G65" s="1"/>
  <c r="Q65" s="1"/>
  <c r="H65" s="1"/>
  <c r="R85"/>
  <c r="G85" s="1"/>
  <c r="Q85" s="1"/>
  <c r="R20"/>
  <c r="G20" s="1"/>
  <c r="Q20" s="1"/>
  <c r="R57"/>
  <c r="G57" s="1"/>
  <c r="Q57" s="1"/>
  <c r="R73"/>
  <c r="G73" s="1"/>
  <c r="Q73" s="1"/>
  <c r="R81"/>
  <c r="G81" s="1"/>
  <c r="Q81" s="1"/>
  <c r="R93"/>
  <c r="G93" s="1"/>
  <c r="Q93" s="1"/>
  <c r="H93" s="1"/>
  <c r="R45"/>
  <c r="G45" s="1"/>
  <c r="Q45" s="1"/>
  <c r="H45" s="1"/>
  <c r="H15"/>
  <c r="K98"/>
  <c r="P68"/>
  <c r="P100"/>
  <c r="H57"/>
  <c r="R66"/>
  <c r="G66" s="1"/>
  <c r="Q66" s="1"/>
  <c r="H66" s="1"/>
  <c r="R86"/>
  <c r="G86" s="1"/>
  <c r="Q86" s="1"/>
  <c r="R90"/>
  <c r="G90" s="1"/>
  <c r="Q90" s="1"/>
  <c r="P48"/>
  <c r="P64"/>
  <c r="P80"/>
  <c r="P96"/>
  <c r="R50"/>
  <c r="G50" s="1"/>
  <c r="Q50" s="1"/>
  <c r="H50" s="1"/>
  <c r="R54"/>
  <c r="G54" s="1"/>
  <c r="Q54" s="1"/>
  <c r="H54" s="1"/>
  <c r="R70"/>
  <c r="G70" s="1"/>
  <c r="Q70" s="1"/>
  <c r="K94"/>
  <c r="P60"/>
  <c r="P76"/>
  <c r="P92"/>
  <c r="P17"/>
  <c r="P11"/>
  <c r="R5"/>
  <c r="H82"/>
  <c r="H77"/>
  <c r="H85"/>
  <c r="H89"/>
  <c r="H90"/>
  <c r="H70"/>
  <c r="H86"/>
  <c r="H20"/>
  <c r="H73"/>
  <c r="H74"/>
  <c r="H69"/>
  <c r="H81"/>
  <c r="H97"/>
  <c r="P8"/>
  <c r="P12"/>
  <c r="P63"/>
  <c r="P75"/>
  <c r="H75" s="1"/>
  <c r="P83"/>
  <c r="P91"/>
  <c r="R58"/>
  <c r="G58" s="1"/>
  <c r="Q58" s="1"/>
  <c r="H58" s="1"/>
  <c r="K74"/>
  <c r="K75"/>
  <c r="R82"/>
  <c r="G82" s="1"/>
  <c r="Q82" s="1"/>
  <c r="K90"/>
  <c r="P21"/>
  <c r="P23"/>
  <c r="P62"/>
  <c r="H62" s="1"/>
  <c r="P78"/>
  <c r="H78" s="1"/>
  <c r="P94"/>
  <c r="H94" s="1"/>
  <c r="K79"/>
  <c r="P10"/>
  <c r="P51"/>
  <c r="P59"/>
  <c r="P67"/>
  <c r="P71"/>
  <c r="P79"/>
  <c r="P87"/>
  <c r="H87" s="1"/>
  <c r="P95"/>
  <c r="P99"/>
  <c r="K18"/>
  <c r="H8"/>
  <c r="P39"/>
  <c r="K31"/>
  <c r="P22"/>
  <c r="P32"/>
  <c r="R33"/>
  <c r="G33" s="1"/>
  <c r="Q33" s="1"/>
  <c r="H33" s="1"/>
  <c r="K29"/>
  <c r="P7"/>
  <c r="R3"/>
  <c r="G3" s="1"/>
  <c r="Q3" s="1"/>
  <c r="H3" s="1"/>
  <c r="P34"/>
  <c r="P42"/>
  <c r="P4"/>
  <c r="H4" s="1"/>
  <c r="P2"/>
  <c r="P19"/>
  <c r="P41"/>
  <c r="R9"/>
  <c r="G9" s="1"/>
  <c r="Q9" s="1"/>
  <c r="H9" s="1"/>
  <c r="P37"/>
  <c r="R13"/>
  <c r="G13" s="1"/>
  <c r="Q13" s="1"/>
  <c r="H13" s="1"/>
  <c r="P14"/>
  <c r="P40"/>
  <c r="R40"/>
  <c r="G40" s="1"/>
  <c r="Q40" s="1"/>
  <c r="P36"/>
  <c r="P28"/>
  <c r="K10"/>
  <c r="K44"/>
  <c r="K30"/>
  <c r="K39"/>
  <c r="K19"/>
  <c r="K42"/>
  <c r="K24"/>
  <c r="K47"/>
  <c r="K51"/>
  <c r="K55"/>
  <c r="K59"/>
  <c r="K63"/>
  <c r="K67"/>
  <c r="K8"/>
  <c r="R14"/>
  <c r="G14" s="1"/>
  <c r="Q14" s="1"/>
  <c r="R2"/>
  <c r="G2" s="1"/>
  <c r="Q2" s="1"/>
  <c r="R52"/>
  <c r="G52" s="1"/>
  <c r="Q52" s="1"/>
  <c r="H52" s="1"/>
  <c r="R56"/>
  <c r="G56" s="1"/>
  <c r="Q56" s="1"/>
  <c r="H56" s="1"/>
  <c r="R76"/>
  <c r="G76" s="1"/>
  <c r="Q76" s="1"/>
  <c r="R88"/>
  <c r="G88" s="1"/>
  <c r="Q88" s="1"/>
  <c r="H88" s="1"/>
  <c r="R100"/>
  <c r="G100" s="1"/>
  <c r="Q100" s="1"/>
  <c r="H100" s="1"/>
  <c r="K16"/>
  <c r="R18"/>
  <c r="G18" s="1"/>
  <c r="Q18" s="1"/>
  <c r="H18" s="1"/>
  <c r="K26"/>
  <c r="R28"/>
  <c r="G28" s="1"/>
  <c r="Q28" s="1"/>
  <c r="K43"/>
  <c r="R44"/>
  <c r="G44" s="1"/>
  <c r="Q44" s="1"/>
  <c r="H44" s="1"/>
  <c r="K25"/>
  <c r="R30"/>
  <c r="G30" s="1"/>
  <c r="Q30" s="1"/>
  <c r="H30" s="1"/>
  <c r="K38"/>
  <c r="R39"/>
  <c r="G39" s="1"/>
  <c r="Q39" s="1"/>
  <c r="K27"/>
  <c r="R19"/>
  <c r="G19" s="1"/>
  <c r="Q19" s="1"/>
  <c r="K35"/>
  <c r="R42"/>
  <c r="G42" s="1"/>
  <c r="Q42" s="1"/>
  <c r="K7"/>
  <c r="R24"/>
  <c r="G24" s="1"/>
  <c r="Q24" s="1"/>
  <c r="H24" s="1"/>
  <c r="K32"/>
  <c r="R22"/>
  <c r="G22" s="1"/>
  <c r="Q22" s="1"/>
  <c r="K6"/>
  <c r="R10"/>
  <c r="G10" s="1"/>
  <c r="Q10" s="1"/>
  <c r="K23"/>
  <c r="R12"/>
  <c r="G12" s="1"/>
  <c r="Q12" s="1"/>
  <c r="K46"/>
  <c r="R47"/>
  <c r="G47" s="1"/>
  <c r="Q47" s="1"/>
  <c r="H47" s="1"/>
  <c r="K50"/>
  <c r="R51"/>
  <c r="G51" s="1"/>
  <c r="Q51" s="1"/>
  <c r="K54"/>
  <c r="R55"/>
  <c r="G55" s="1"/>
  <c r="Q55" s="1"/>
  <c r="H55" s="1"/>
  <c r="K58"/>
  <c r="R59"/>
  <c r="G59" s="1"/>
  <c r="Q59" s="1"/>
  <c r="K62"/>
  <c r="R63"/>
  <c r="G63" s="1"/>
  <c r="Q63" s="1"/>
  <c r="K66"/>
  <c r="R67"/>
  <c r="G67" s="1"/>
  <c r="Q67" s="1"/>
  <c r="K70"/>
  <c r="R71"/>
  <c r="G71" s="1"/>
  <c r="Q71" s="1"/>
  <c r="R75"/>
  <c r="G75" s="1"/>
  <c r="Q75" s="1"/>
  <c r="K78"/>
  <c r="R79"/>
  <c r="G79" s="1"/>
  <c r="Q79" s="1"/>
  <c r="R83"/>
  <c r="G83" s="1"/>
  <c r="Q83" s="1"/>
  <c r="H83" s="1"/>
  <c r="K86"/>
  <c r="R87"/>
  <c r="G87" s="1"/>
  <c r="Q87" s="1"/>
  <c r="R91"/>
  <c r="G91" s="1"/>
  <c r="Q91" s="1"/>
  <c r="R95"/>
  <c r="G95" s="1"/>
  <c r="Q95" s="1"/>
  <c r="R99"/>
  <c r="G99" s="1"/>
  <c r="Q99" s="1"/>
  <c r="R36"/>
  <c r="G36" s="1"/>
  <c r="Q36" s="1"/>
  <c r="R41"/>
  <c r="G41" s="1"/>
  <c r="Q41" s="1"/>
  <c r="R11"/>
  <c r="G11" s="1"/>
  <c r="Q11" s="1"/>
  <c r="R17"/>
  <c r="G17" s="1"/>
  <c r="Q17" s="1"/>
  <c r="R80"/>
  <c r="G80" s="1"/>
  <c r="Q80" s="1"/>
  <c r="R92"/>
  <c r="G92" s="1"/>
  <c r="Q92" s="1"/>
  <c r="H92" s="1"/>
  <c r="R16"/>
  <c r="G16" s="1"/>
  <c r="Q16" s="1"/>
  <c r="H16" s="1"/>
  <c r="K15"/>
  <c r="R26"/>
  <c r="G26" s="1"/>
  <c r="Q26" s="1"/>
  <c r="H26" s="1"/>
  <c r="K40"/>
  <c r="R43"/>
  <c r="G43" s="1"/>
  <c r="Q43" s="1"/>
  <c r="H43" s="1"/>
  <c r="K13"/>
  <c r="R25"/>
  <c r="G25" s="1"/>
  <c r="Q25" s="1"/>
  <c r="H25" s="1"/>
  <c r="K9"/>
  <c r="R38"/>
  <c r="G38" s="1"/>
  <c r="Q38" s="1"/>
  <c r="H38" s="1"/>
  <c r="R27"/>
  <c r="G27" s="1"/>
  <c r="Q27" s="1"/>
  <c r="H27" s="1"/>
  <c r="K4"/>
  <c r="R35"/>
  <c r="G35" s="1"/>
  <c r="Q35" s="1"/>
  <c r="H35" s="1"/>
  <c r="K3"/>
  <c r="R7"/>
  <c r="G7" s="1"/>
  <c r="Q7" s="1"/>
  <c r="K33"/>
  <c r="R32"/>
  <c r="G32" s="1"/>
  <c r="Q32" s="1"/>
  <c r="K5"/>
  <c r="R6"/>
  <c r="G6" s="1"/>
  <c r="Q6" s="1"/>
  <c r="H6" s="1"/>
  <c r="K20"/>
  <c r="R23"/>
  <c r="G23" s="1"/>
  <c r="Q23" s="1"/>
  <c r="K45"/>
  <c r="R46"/>
  <c r="G46" s="1"/>
  <c r="Q46" s="1"/>
  <c r="H46" s="1"/>
  <c r="K49"/>
  <c r="K53"/>
  <c r="K57"/>
  <c r="K61"/>
  <c r="K65"/>
  <c r="K69"/>
  <c r="K73"/>
  <c r="K77"/>
  <c r="K81"/>
  <c r="K85"/>
  <c r="K89"/>
  <c r="K93"/>
  <c r="K97"/>
  <c r="R98"/>
  <c r="G98" s="1"/>
  <c r="Q98" s="1"/>
  <c r="H98" s="1"/>
  <c r="R21"/>
  <c r="G21" s="1"/>
  <c r="Q21" s="1"/>
  <c r="R37"/>
  <c r="G37" s="1"/>
  <c r="Q37" s="1"/>
  <c r="R34"/>
  <c r="G34" s="1"/>
  <c r="Q34" s="1"/>
  <c r="R29"/>
  <c r="G29" s="1"/>
  <c r="Q29" s="1"/>
  <c r="H29" s="1"/>
  <c r="R31"/>
  <c r="G31" s="1"/>
  <c r="Q31" s="1"/>
  <c r="H31" s="1"/>
  <c r="R48"/>
  <c r="G48" s="1"/>
  <c r="Q48" s="1"/>
  <c r="H48" s="1"/>
  <c r="R60"/>
  <c r="G60" s="1"/>
  <c r="Q60" s="1"/>
  <c r="H60" s="1"/>
  <c r="R64"/>
  <c r="G64" s="1"/>
  <c r="Q64" s="1"/>
  <c r="H64" s="1"/>
  <c r="R68"/>
  <c r="G68" s="1"/>
  <c r="Q68" s="1"/>
  <c r="R72"/>
  <c r="G72" s="1"/>
  <c r="Q72" s="1"/>
  <c r="H72" s="1"/>
  <c r="R84"/>
  <c r="G84" s="1"/>
  <c r="Q84" s="1"/>
  <c r="H84" s="1"/>
  <c r="R96"/>
  <c r="G96" s="1"/>
  <c r="Q96" s="1"/>
  <c r="H68" l="1"/>
  <c r="H76"/>
  <c r="H67"/>
  <c r="H80"/>
  <c r="G5"/>
  <c r="Q5" s="1"/>
  <c r="H5" s="1"/>
  <c r="H96"/>
  <c r="H59"/>
  <c r="H99"/>
  <c r="H71"/>
  <c r="H91"/>
  <c r="H12"/>
  <c r="H37"/>
  <c r="H51"/>
  <c r="H63"/>
  <c r="H17"/>
  <c r="H23"/>
  <c r="H11"/>
  <c r="H10"/>
  <c r="H21"/>
  <c r="H14"/>
  <c r="H79"/>
  <c r="H28"/>
  <c r="H40"/>
  <c r="H22"/>
  <c r="H95"/>
  <c r="H39"/>
  <c r="H32"/>
  <c r="H7"/>
  <c r="H34"/>
  <c r="H42"/>
  <c r="H2"/>
  <c r="H19"/>
  <c r="H41"/>
  <c r="H36"/>
</calcChain>
</file>

<file path=xl/comments1.xml><?xml version="1.0" encoding="utf-8"?>
<comments xmlns="http://schemas.openxmlformats.org/spreadsheetml/2006/main">
  <authors>
    <author>Nathaniel Bruha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Give the ship type a name.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Put in how much you want this to cost to purchase on the open market.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Ship length, in feet.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Ship width, in feet.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Rough estimate of weaponry that is standard.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Manual adjustment to final MP value. How most agile ever is 5 MP, groundling sailing ships in space are usually 0 MP.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What can this land on? Land, Water, or nothing (space docking only).</t>
        </r>
      </text>
    </comment>
  </commentList>
</comments>
</file>

<file path=xl/sharedStrings.xml><?xml version="1.0" encoding="utf-8"?>
<sst xmlns="http://schemas.openxmlformats.org/spreadsheetml/2006/main" count="1299" uniqueCount="179">
  <si>
    <t>Ship Type</t>
  </si>
  <si>
    <t>Cost</t>
  </si>
  <si>
    <t>Crew (Min/Max)</t>
  </si>
  <si>
    <t>Keel (Length)</t>
  </si>
  <si>
    <t>Beam (Width)</t>
  </si>
  <si>
    <t>Damage Threshold</t>
  </si>
  <si>
    <t>Standard Armament</t>
  </si>
  <si>
    <t>Tonnage</t>
  </si>
  <si>
    <t>Hull Material</t>
  </si>
  <si>
    <t>Material Bonus to AC</t>
  </si>
  <si>
    <t>Size Bonus to AC</t>
  </si>
  <si>
    <t>Wood</t>
  </si>
  <si>
    <t>Hitpoints by Material</t>
  </si>
  <si>
    <t>Bone</t>
  </si>
  <si>
    <t>Adamantine</t>
  </si>
  <si>
    <t>Steel</t>
  </si>
  <si>
    <t>Iron</t>
  </si>
  <si>
    <t>Dense Wood</t>
  </si>
  <si>
    <t>Manueverability Points</t>
  </si>
  <si>
    <t>Size Bonus to MP</t>
  </si>
  <si>
    <t>Living Plant</t>
  </si>
  <si>
    <t>Ceramics</t>
  </si>
  <si>
    <t>Stone</t>
  </si>
  <si>
    <t>Crystal</t>
  </si>
  <si>
    <t>Dragonfly</t>
  </si>
  <si>
    <t>Cargo Space (tons)</t>
  </si>
  <si>
    <t>Landing</t>
  </si>
  <si>
    <t>L</t>
  </si>
  <si>
    <t>Galleon</t>
  </si>
  <si>
    <t>W</t>
  </si>
  <si>
    <t>Rigging/Design to MP</t>
  </si>
  <si>
    <t>Gnomish Whelk</t>
  </si>
  <si>
    <t>2 medium, piercing ram</t>
  </si>
  <si>
    <t>4 medium, piercing ram</t>
  </si>
  <si>
    <t>L/W</t>
  </si>
  <si>
    <t>Hammership</t>
  </si>
  <si>
    <t>3 heavy, blunt ram</t>
  </si>
  <si>
    <t>Elven Man-O-War</t>
  </si>
  <si>
    <t>4 medium</t>
  </si>
  <si>
    <t>-</t>
  </si>
  <si>
    <t>20/60</t>
  </si>
  <si>
    <t>11/63</t>
  </si>
  <si>
    <t>7/44</t>
  </si>
  <si>
    <t>20/39</t>
  </si>
  <si>
    <t>3/15</t>
  </si>
  <si>
    <t>MP Bonus to AC</t>
  </si>
  <si>
    <t>5 medium, piercing ram</t>
  </si>
  <si>
    <t>Neogi Deathspider</t>
  </si>
  <si>
    <t>6 heavy, grappling ram</t>
  </si>
  <si>
    <t>17/100</t>
  </si>
  <si>
    <t>2 med, 1 heavy, piercing ram</t>
  </si>
  <si>
    <t>Tradesman</t>
  </si>
  <si>
    <t>3 light</t>
  </si>
  <si>
    <t>Wasp</t>
  </si>
  <si>
    <t>1 heavy</t>
  </si>
  <si>
    <t>3/16</t>
  </si>
  <si>
    <t>Whaleship</t>
  </si>
  <si>
    <t>1 medium, blunt ram</t>
  </si>
  <si>
    <t>Elven Flitter</t>
  </si>
  <si>
    <t>none</t>
  </si>
  <si>
    <t>1/1</t>
  </si>
  <si>
    <t>Mosquito</t>
  </si>
  <si>
    <t>Elven Armada</t>
  </si>
  <si>
    <t>16 heavy</t>
  </si>
  <si>
    <t>20/100</t>
  </si>
  <si>
    <t>2 med, 3 heavy, piercing ram</t>
  </si>
  <si>
    <t>Octopus</t>
  </si>
  <si>
    <t>4 heavy</t>
  </si>
  <si>
    <t>13/70</t>
  </si>
  <si>
    <t>Swan Ship</t>
  </si>
  <si>
    <t>2 medium, 1 heavy</t>
  </si>
  <si>
    <t>9/50</t>
  </si>
  <si>
    <t>Dragonship</t>
  </si>
  <si>
    <t>2 medium</t>
  </si>
  <si>
    <t>Thri-Kreen Leaf Ship</t>
  </si>
  <si>
    <t>5 heavy, piercing ram</t>
  </si>
  <si>
    <t>Thri-Kreen Thorn Ship</t>
  </si>
  <si>
    <t>Turtle Ship</t>
  </si>
  <si>
    <t>3 light, 1 med, blunt ram</t>
  </si>
  <si>
    <t>11/67</t>
  </si>
  <si>
    <t>2/12</t>
  </si>
  <si>
    <t>1/6</t>
  </si>
  <si>
    <t>Goblin Blade</t>
  </si>
  <si>
    <t>1 light</t>
  </si>
  <si>
    <t>Beholder Tyrant Ship</t>
  </si>
  <si>
    <t>beholders</t>
  </si>
  <si>
    <t>15/23</t>
  </si>
  <si>
    <t>Cargo Barge</t>
  </si>
  <si>
    <t>1/13</t>
  </si>
  <si>
    <t>Smalljammer</t>
  </si>
  <si>
    <t>NA</t>
  </si>
  <si>
    <t>1/15</t>
  </si>
  <si>
    <t>Vipership</t>
  </si>
  <si>
    <t>2 light, 3 med, piercing ram</t>
  </si>
  <si>
    <t>4/26</t>
  </si>
  <si>
    <t>Skeleton Ship</t>
  </si>
  <si>
    <t>Caravel</t>
  </si>
  <si>
    <t>1 medium</t>
  </si>
  <si>
    <t>8/14</t>
  </si>
  <si>
    <t>Damselfly</t>
  </si>
  <si>
    <t>2/11</t>
  </si>
  <si>
    <t>Marlin</t>
  </si>
  <si>
    <t>5/10</t>
  </si>
  <si>
    <t>Neogi Mindspider</t>
  </si>
  <si>
    <t>3 light, piercing ram, grappling ram</t>
  </si>
  <si>
    <t>2/10</t>
  </si>
  <si>
    <t>Shrikeship</t>
  </si>
  <si>
    <t>3 medium, piercing ram</t>
  </si>
  <si>
    <t>Peregrine</t>
  </si>
  <si>
    <t>2/9</t>
  </si>
  <si>
    <t>2 light, 1 med, piercing ram</t>
  </si>
  <si>
    <t>18 medium</t>
  </si>
  <si>
    <t>15/85</t>
  </si>
  <si>
    <t>Lizardfolk Bloatfly</t>
  </si>
  <si>
    <t>Ogre Mammoth</t>
  </si>
  <si>
    <t>27/90</t>
  </si>
  <si>
    <t>9 heavy</t>
  </si>
  <si>
    <t>1 greek fire, 1 light</t>
  </si>
  <si>
    <t>Maneuverability Class</t>
  </si>
  <si>
    <t>Coaster</t>
  </si>
  <si>
    <t>8/12</t>
  </si>
  <si>
    <t>Cog</t>
  </si>
  <si>
    <t>9/18</t>
  </si>
  <si>
    <t>Drakkar</t>
  </si>
  <si>
    <t>20/10</t>
  </si>
  <si>
    <t>Dromond</t>
  </si>
  <si>
    <t>3 heavy</t>
  </si>
  <si>
    <t>13/26</t>
  </si>
  <si>
    <t>Great Galley</t>
  </si>
  <si>
    <t>19/26</t>
  </si>
  <si>
    <t>Longship</t>
  </si>
  <si>
    <t>11/11</t>
  </si>
  <si>
    <t>Mind Flayer Dreadnought</t>
  </si>
  <si>
    <t>Mind Flayer Nautiloid</t>
  </si>
  <si>
    <t>Squid Ship</t>
  </si>
  <si>
    <t>Dwarven Citadel</t>
  </si>
  <si>
    <t>10 heavy</t>
  </si>
  <si>
    <t>100/500</t>
  </si>
  <si>
    <t>19/38</t>
  </si>
  <si>
    <t>3 medium</t>
  </si>
  <si>
    <t>12/36</t>
  </si>
  <si>
    <t>Gnomish Sidewheeler</t>
  </si>
  <si>
    <t>20/30</t>
  </si>
  <si>
    <t>50% chance of either</t>
  </si>
  <si>
    <t>10/45</t>
  </si>
  <si>
    <t>Angelship</t>
  </si>
  <si>
    <t>8/33</t>
  </si>
  <si>
    <t>Battle Dolphin</t>
  </si>
  <si>
    <t>15/75</t>
  </si>
  <si>
    <t>Orc Battlewagon</t>
  </si>
  <si>
    <t>25/75</t>
  </si>
  <si>
    <t>Beetle</t>
  </si>
  <si>
    <t>Maneuverability Points</t>
  </si>
  <si>
    <t>A</t>
  </si>
  <si>
    <t>B</t>
  </si>
  <si>
    <t>C</t>
  </si>
  <si>
    <t>D</t>
  </si>
  <si>
    <t>E</t>
  </si>
  <si>
    <t>F</t>
  </si>
  <si>
    <t>Beholder Tyrant Scout</t>
  </si>
  <si>
    <t>8/10</t>
  </si>
  <si>
    <t>Clipper</t>
  </si>
  <si>
    <t>20/66</t>
  </si>
  <si>
    <t>Cuttle Command</t>
  </si>
  <si>
    <t>30/96</t>
  </si>
  <si>
    <t>Battle Dolphin Shuttle</t>
  </si>
  <si>
    <t>3/10</t>
  </si>
  <si>
    <t>Flying Pyramid</t>
  </si>
  <si>
    <t>6/90</t>
  </si>
  <si>
    <t>Great Bombard</t>
  </si>
  <si>
    <t>Hummingbird</t>
  </si>
  <si>
    <t>4/20</t>
  </si>
  <si>
    <t>AC</t>
  </si>
  <si>
    <t>HP</t>
  </si>
  <si>
    <t>KE</t>
  </si>
  <si>
    <t>Rigging/Design to MP modifier is to bring final MP in line with 2e's Maneuverability Class stat</t>
  </si>
  <si>
    <t>2e MC</t>
  </si>
  <si>
    <t>5e MP</t>
  </si>
  <si>
    <t>You fill in only the blue-tagged columns! The excel formulas do the rest.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</si>
</sst>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2" borderId="1" xfId="0" applyFill="1" applyBorder="1"/>
    <xf numFmtId="0" fontId="1" fillId="0" borderId="1" xfId="0" applyFont="1" applyBorder="1"/>
    <xf numFmtId="1" fontId="1" fillId="0" borderId="1" xfId="0" applyNumberFormat="1" applyFont="1" applyBorder="1"/>
    <xf numFmtId="49" fontId="0" fillId="2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5" borderId="1" xfId="0" applyFont="1" applyFill="1" applyBorder="1"/>
    <xf numFmtId="0" fontId="0" fillId="5" borderId="1" xfId="0" applyFill="1" applyBorder="1"/>
    <xf numFmtId="3" fontId="0" fillId="2" borderId="1" xfId="0" applyNumberFormat="1" applyFill="1" applyBorder="1"/>
    <xf numFmtId="3" fontId="0" fillId="0" borderId="1" xfId="0" applyNumberFormat="1" applyBorder="1"/>
    <xf numFmtId="0" fontId="0" fillId="6" borderId="1" xfId="0" applyFill="1" applyBorder="1"/>
    <xf numFmtId="3" fontId="0" fillId="6" borderId="1" xfId="0" applyNumberFormat="1" applyFill="1" applyBorder="1"/>
    <xf numFmtId="49" fontId="0" fillId="6" borderId="1" xfId="0" applyNumberFormat="1" applyFill="1" applyBorder="1" applyAlignment="1">
      <alignment horizontal="right"/>
    </xf>
    <xf numFmtId="1" fontId="0" fillId="6" borderId="1" xfId="0" applyNumberFormat="1" applyFill="1" applyBorder="1"/>
    <xf numFmtId="1" fontId="0" fillId="0" borderId="1" xfId="0" applyNumberFormat="1" applyFill="1" applyBorder="1"/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1" fillId="7" borderId="1" xfId="0" applyFont="1" applyFill="1" applyBorder="1"/>
    <xf numFmtId="3" fontId="1" fillId="7" borderId="1" xfId="0" applyNumberFormat="1" applyFont="1" applyFill="1" applyBorder="1"/>
    <xf numFmtId="1" fontId="1" fillId="7" borderId="1" xfId="0" applyNumberFormat="1" applyFont="1" applyFill="1" applyBorder="1"/>
    <xf numFmtId="0" fontId="0" fillId="7" borderId="1" xfId="0" applyFont="1" applyFill="1" applyBorder="1"/>
    <xf numFmtId="3" fontId="0" fillId="7" borderId="1" xfId="0" applyNumberFormat="1" applyFont="1" applyFill="1" applyBorder="1"/>
    <xf numFmtId="0" fontId="1" fillId="8" borderId="1" xfId="0" applyFont="1" applyFill="1" applyBorder="1"/>
    <xf numFmtId="3" fontId="1" fillId="8" borderId="1" xfId="0" applyNumberFormat="1" applyFont="1" applyFill="1" applyBorder="1"/>
    <xf numFmtId="0" fontId="1" fillId="8" borderId="2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3"/>
  <sheetViews>
    <sheetView tabSelected="1" workbookViewId="0">
      <pane ySplit="1" topLeftCell="A77" activePane="bottomLeft" state="frozen"/>
      <selection pane="bottomLeft" activeCell="I104" sqref="I104"/>
    </sheetView>
  </sheetViews>
  <sheetFormatPr defaultRowHeight="15"/>
  <cols>
    <col min="1" max="1" width="20.5703125" style="1" customWidth="1"/>
    <col min="2" max="2" width="11" style="14" customWidth="1"/>
    <col min="3" max="3" width="16.28515625" style="1" customWidth="1"/>
    <col min="4" max="4" width="4.85546875" style="1" customWidth="1"/>
    <col min="5" max="5" width="5.85546875" style="1" customWidth="1"/>
    <col min="6" max="6" width="8.85546875" style="2" customWidth="1"/>
    <col min="7" max="7" width="21.42578125" style="1" customWidth="1"/>
    <col min="8" max="8" width="5.7109375" style="1" customWidth="1"/>
    <col min="9" max="9" width="6.85546875" style="2" customWidth="1"/>
    <col min="10" max="10" width="10.5703125" style="1" customWidth="1"/>
    <col min="11" max="11" width="6.140625" style="2" customWidth="1"/>
    <col min="12" max="12" width="22" style="1" customWidth="1"/>
    <col min="13" max="13" width="12.140625" style="1" customWidth="1"/>
    <col min="14" max="14" width="8.7109375" style="12" customWidth="1"/>
    <col min="15" max="15" width="4.42578125" style="8" customWidth="1"/>
    <col min="16" max="16" width="2.7109375" style="8" customWidth="1"/>
    <col min="17" max="17" width="3.42578125" style="8" customWidth="1"/>
    <col min="18" max="18" width="5.140625" style="10" customWidth="1"/>
    <col min="19" max="19" width="20" style="1" customWidth="1"/>
    <col min="20" max="20" width="7.7109375" style="1" customWidth="1"/>
    <col min="21" max="28" width="9.140625" style="1"/>
    <col min="29" max="29" width="8" style="1" customWidth="1"/>
    <col min="30" max="30" width="12.140625" style="1" customWidth="1"/>
    <col min="31" max="31" width="7.85546875" style="1" customWidth="1"/>
    <col min="32" max="32" width="13.5703125" style="1" customWidth="1"/>
    <col min="33" max="33" width="9.140625" style="1"/>
    <col min="34" max="34" width="7.42578125" style="1" customWidth="1"/>
    <col min="35" max="35" width="9.140625" style="1"/>
    <col min="36" max="36" width="5.42578125" style="1" customWidth="1"/>
    <col min="37" max="37" width="6.85546875" style="1" customWidth="1"/>
    <col min="38" max="38" width="12.28515625" style="1" customWidth="1"/>
    <col min="39" max="16384" width="9.140625" style="1"/>
  </cols>
  <sheetData>
    <row r="1" spans="1:38" s="4" customFormat="1">
      <c r="A1" s="28" t="s">
        <v>0</v>
      </c>
      <c r="B1" s="29" t="s">
        <v>1</v>
      </c>
      <c r="C1" s="28" t="s">
        <v>2</v>
      </c>
      <c r="D1" s="28" t="s">
        <v>3</v>
      </c>
      <c r="E1" s="28" t="s">
        <v>4</v>
      </c>
      <c r="F1" s="5" t="s">
        <v>7</v>
      </c>
      <c r="G1" s="4" t="s">
        <v>18</v>
      </c>
      <c r="H1" s="4" t="s">
        <v>172</v>
      </c>
      <c r="I1" s="5" t="s">
        <v>173</v>
      </c>
      <c r="J1" s="4" t="s">
        <v>5</v>
      </c>
      <c r="K1" s="5" t="s">
        <v>25</v>
      </c>
      <c r="L1" s="28" t="s">
        <v>6</v>
      </c>
      <c r="M1" s="28" t="s">
        <v>8</v>
      </c>
      <c r="N1" s="11" t="s">
        <v>12</v>
      </c>
      <c r="O1" s="7" t="s">
        <v>9</v>
      </c>
      <c r="P1" s="7" t="s">
        <v>10</v>
      </c>
      <c r="Q1" s="7" t="s">
        <v>45</v>
      </c>
      <c r="R1" s="9" t="s">
        <v>19</v>
      </c>
      <c r="S1" s="28" t="s">
        <v>30</v>
      </c>
      <c r="T1" s="28" t="s">
        <v>26</v>
      </c>
      <c r="U1" s="4" t="s">
        <v>174</v>
      </c>
    </row>
    <row r="2" spans="1:38" s="15" customFormat="1">
      <c r="A2" s="15" t="s">
        <v>84</v>
      </c>
      <c r="B2" s="16">
        <v>100000</v>
      </c>
      <c r="C2" s="17" t="s">
        <v>86</v>
      </c>
      <c r="D2" s="15">
        <v>50</v>
      </c>
      <c r="E2" s="15">
        <v>50</v>
      </c>
      <c r="F2" s="18">
        <f t="shared" ref="F2:F33" si="0">ROUNDUP((D2*E2*10)/1000,1)</f>
        <v>25</v>
      </c>
      <c r="G2" s="15">
        <f t="shared" ref="G2:G33" si="1">R2+S2</f>
        <v>3</v>
      </c>
      <c r="H2" s="15">
        <f t="shared" ref="H2:H33" si="2">10+O2+P2+Q2</f>
        <v>18</v>
      </c>
      <c r="I2" s="18">
        <f t="shared" ref="I2:I6" si="3">F2*N2</f>
        <v>500</v>
      </c>
      <c r="J2" s="15">
        <f t="shared" ref="J2:J33" si="4">IF(M2="Bone",5,IF(M2="Wood",10,IF(M2="Dense Wood",15,IF(M2="Ceramics",15,IF(M2="Stone",20,IF(M2="Crystal",20,IF(M2="Iron",30,IF(M2="Steel",30,IF(M2="Adamantine",35,IF(M2="Living Plant",5,0))))))))))</f>
        <v>20</v>
      </c>
      <c r="K2" s="18">
        <f t="shared" ref="K2:K33" si="5">F2/2</f>
        <v>12.5</v>
      </c>
      <c r="L2" s="15" t="s">
        <v>85</v>
      </c>
      <c r="M2" s="15" t="s">
        <v>22</v>
      </c>
      <c r="N2" s="15">
        <f t="shared" ref="N2:N33" si="6">IF(M2="Bone",10,IF(M2="Wood",12,IF(M2="Dense Wood",15,IF(M2="Ceramics",15,IF(M2="Stone",20,IF(M2="Crystal",25,IF(M2="Iron",30,IF(M2="Steel",35,IF(M2="Adamantine",40,IF(M2="Living Plant",12,0))))))))))</f>
        <v>20</v>
      </c>
      <c r="O2" s="15">
        <f t="shared" ref="O2:O33" si="7">IF(M2="Bone",0,IF(M2="Wood",0,IF(M2="Dense Wood",1,IF(M2="Ceramics",1,IF(M2="Stone",3,IF(M2="Crystal",3,IF(M2="Iron",5,IF(M2="Steel",6,IF(M2="Adamantine",7,0)))))))))</f>
        <v>3</v>
      </c>
      <c r="P2" s="15">
        <f t="shared" ref="P2:P33" si="8">IF(F2&lt;5,5,IF(F2&lt;10,4,IF(F2&lt;25,3,IF(F2&lt;50,2,IF(F2&lt;75,1,0)))))</f>
        <v>2</v>
      </c>
      <c r="Q2" s="15">
        <f t="shared" ref="Q2:Q33" si="9">G2</f>
        <v>3</v>
      </c>
      <c r="R2" s="15">
        <f t="shared" ref="R2:R33" si="10">IF(F2&lt;4,5,IF(F2&lt;11,4,IF(F2&lt;30,3,IF(F2&lt;50,2,IF(F2&lt;5,1,0)))))</f>
        <v>3</v>
      </c>
      <c r="S2" s="15">
        <v>0</v>
      </c>
      <c r="T2" s="15" t="s">
        <v>39</v>
      </c>
      <c r="U2" s="15">
        <f t="shared" ref="U2:U14" si="11">IF(ROUNDDOWN(I2/100,0)&lt;1,1,ROUNDDOWN(I2/100,0))</f>
        <v>5</v>
      </c>
      <c r="AC2" s="15" t="s">
        <v>13</v>
      </c>
      <c r="AD2" s="15" t="s">
        <v>20</v>
      </c>
      <c r="AE2" s="15" t="s">
        <v>11</v>
      </c>
      <c r="AF2" s="15" t="s">
        <v>17</v>
      </c>
      <c r="AG2" s="15" t="s">
        <v>21</v>
      </c>
      <c r="AH2" s="15" t="s">
        <v>22</v>
      </c>
      <c r="AI2" s="15" t="s">
        <v>23</v>
      </c>
      <c r="AJ2" s="15" t="s">
        <v>16</v>
      </c>
      <c r="AK2" s="15" t="s">
        <v>15</v>
      </c>
      <c r="AL2" s="15" t="s">
        <v>14</v>
      </c>
    </row>
    <row r="3" spans="1:38" s="15" customFormat="1">
      <c r="A3" s="15" t="s">
        <v>96</v>
      </c>
      <c r="B3" s="16">
        <v>11000</v>
      </c>
      <c r="C3" s="17" t="s">
        <v>98</v>
      </c>
      <c r="D3" s="15">
        <v>70</v>
      </c>
      <c r="E3" s="15">
        <v>20</v>
      </c>
      <c r="F3" s="18">
        <f t="shared" si="0"/>
        <v>14</v>
      </c>
      <c r="G3" s="15">
        <f t="shared" si="1"/>
        <v>0</v>
      </c>
      <c r="H3" s="15">
        <f t="shared" si="2"/>
        <v>13</v>
      </c>
      <c r="I3" s="18">
        <f t="shared" si="3"/>
        <v>168</v>
      </c>
      <c r="J3" s="15">
        <f t="shared" si="4"/>
        <v>10</v>
      </c>
      <c r="K3" s="18">
        <f t="shared" si="5"/>
        <v>7</v>
      </c>
      <c r="L3" s="15" t="s">
        <v>97</v>
      </c>
      <c r="M3" s="15" t="s">
        <v>11</v>
      </c>
      <c r="N3" s="15">
        <f t="shared" si="6"/>
        <v>12</v>
      </c>
      <c r="O3" s="15">
        <f t="shared" si="7"/>
        <v>0</v>
      </c>
      <c r="P3" s="15">
        <f t="shared" si="8"/>
        <v>3</v>
      </c>
      <c r="Q3" s="15">
        <f t="shared" si="9"/>
        <v>0</v>
      </c>
      <c r="R3" s="15">
        <f t="shared" si="10"/>
        <v>3</v>
      </c>
      <c r="S3" s="15">
        <v>-3</v>
      </c>
      <c r="T3" s="15" t="s">
        <v>29</v>
      </c>
      <c r="U3" s="15">
        <f t="shared" si="11"/>
        <v>1</v>
      </c>
      <c r="AC3" s="15" t="s">
        <v>13</v>
      </c>
      <c r="AD3" s="15" t="s">
        <v>20</v>
      </c>
      <c r="AE3" s="15" t="s">
        <v>11</v>
      </c>
      <c r="AF3" s="15" t="s">
        <v>17</v>
      </c>
      <c r="AG3" s="15" t="s">
        <v>21</v>
      </c>
      <c r="AH3" s="15" t="s">
        <v>22</v>
      </c>
      <c r="AI3" s="15" t="s">
        <v>23</v>
      </c>
      <c r="AJ3" s="15" t="s">
        <v>16</v>
      </c>
      <c r="AK3" s="15" t="s">
        <v>15</v>
      </c>
      <c r="AL3" s="15" t="s">
        <v>14</v>
      </c>
    </row>
    <row r="4" spans="1:38">
      <c r="A4" s="3" t="s">
        <v>87</v>
      </c>
      <c r="B4" s="13">
        <v>15000</v>
      </c>
      <c r="C4" s="6" t="s">
        <v>88</v>
      </c>
      <c r="D4" s="3">
        <v>50</v>
      </c>
      <c r="E4" s="3">
        <v>25</v>
      </c>
      <c r="F4" s="2">
        <f t="shared" si="0"/>
        <v>12.5</v>
      </c>
      <c r="G4" s="1">
        <f t="shared" si="1"/>
        <v>0</v>
      </c>
      <c r="H4" s="1">
        <f t="shared" si="2"/>
        <v>14</v>
      </c>
      <c r="I4" s="19">
        <f t="shared" si="3"/>
        <v>187.5</v>
      </c>
      <c r="J4" s="1">
        <f t="shared" si="4"/>
        <v>15</v>
      </c>
      <c r="K4" s="2">
        <f t="shared" si="5"/>
        <v>6.25</v>
      </c>
      <c r="L4" s="3" t="s">
        <v>59</v>
      </c>
      <c r="M4" s="3" t="s">
        <v>17</v>
      </c>
      <c r="N4" s="12">
        <f t="shared" si="6"/>
        <v>15</v>
      </c>
      <c r="O4" s="8">
        <f t="shared" si="7"/>
        <v>1</v>
      </c>
      <c r="P4" s="8">
        <f t="shared" si="8"/>
        <v>3</v>
      </c>
      <c r="Q4" s="8">
        <f t="shared" si="9"/>
        <v>0</v>
      </c>
      <c r="R4" s="10">
        <f t="shared" si="10"/>
        <v>3</v>
      </c>
      <c r="S4" s="3">
        <v>-3</v>
      </c>
      <c r="T4" s="3" t="s">
        <v>29</v>
      </c>
      <c r="U4" s="15">
        <f t="shared" si="11"/>
        <v>1</v>
      </c>
      <c r="AC4" s="1" t="s">
        <v>13</v>
      </c>
      <c r="AD4" s="1" t="s">
        <v>20</v>
      </c>
      <c r="AE4" s="1" t="s">
        <v>11</v>
      </c>
      <c r="AF4" s="1" t="s">
        <v>17</v>
      </c>
      <c r="AG4" s="1" t="s">
        <v>21</v>
      </c>
      <c r="AH4" s="1" t="s">
        <v>22</v>
      </c>
      <c r="AI4" s="1" t="s">
        <v>23</v>
      </c>
      <c r="AJ4" s="1" t="s">
        <v>16</v>
      </c>
      <c r="AK4" s="1" t="s">
        <v>15</v>
      </c>
      <c r="AL4" s="1" t="s">
        <v>14</v>
      </c>
    </row>
    <row r="5" spans="1:38" s="15" customFormat="1">
      <c r="A5" s="15" t="s">
        <v>119</v>
      </c>
      <c r="B5" s="16">
        <v>5000</v>
      </c>
      <c r="C5" s="17" t="s">
        <v>120</v>
      </c>
      <c r="D5" s="15">
        <v>60</v>
      </c>
      <c r="E5" s="15">
        <v>20</v>
      </c>
      <c r="F5" s="18">
        <f t="shared" si="0"/>
        <v>12</v>
      </c>
      <c r="G5" s="15">
        <f t="shared" si="1"/>
        <v>0</v>
      </c>
      <c r="H5" s="15">
        <f t="shared" si="2"/>
        <v>13</v>
      </c>
      <c r="I5" s="18">
        <f t="shared" si="3"/>
        <v>144</v>
      </c>
      <c r="J5" s="15">
        <f t="shared" si="4"/>
        <v>10</v>
      </c>
      <c r="K5" s="18">
        <f t="shared" si="5"/>
        <v>6</v>
      </c>
      <c r="L5" s="15" t="s">
        <v>54</v>
      </c>
      <c r="M5" s="15" t="s">
        <v>11</v>
      </c>
      <c r="N5" s="15">
        <f t="shared" si="6"/>
        <v>12</v>
      </c>
      <c r="O5" s="15">
        <f t="shared" si="7"/>
        <v>0</v>
      </c>
      <c r="P5" s="15">
        <f t="shared" si="8"/>
        <v>3</v>
      </c>
      <c r="Q5" s="15">
        <f t="shared" si="9"/>
        <v>0</v>
      </c>
      <c r="R5" s="15">
        <f t="shared" si="10"/>
        <v>3</v>
      </c>
      <c r="S5" s="15">
        <v>-3</v>
      </c>
      <c r="T5" s="15" t="s">
        <v>29</v>
      </c>
      <c r="U5" s="15">
        <f t="shared" si="11"/>
        <v>1</v>
      </c>
      <c r="AC5" s="15" t="s">
        <v>13</v>
      </c>
      <c r="AD5" s="15" t="s">
        <v>20</v>
      </c>
      <c r="AE5" s="15" t="s">
        <v>11</v>
      </c>
      <c r="AF5" s="15" t="s">
        <v>17</v>
      </c>
      <c r="AG5" s="15" t="s">
        <v>21</v>
      </c>
      <c r="AH5" s="15" t="s">
        <v>22</v>
      </c>
      <c r="AI5" s="15" t="s">
        <v>23</v>
      </c>
      <c r="AJ5" s="15" t="s">
        <v>16</v>
      </c>
      <c r="AK5" s="15" t="s">
        <v>15</v>
      </c>
      <c r="AL5" s="15" t="s">
        <v>14</v>
      </c>
    </row>
    <row r="6" spans="1:38" s="15" customFormat="1">
      <c r="A6" s="15" t="s">
        <v>121</v>
      </c>
      <c r="B6" s="16">
        <v>10000</v>
      </c>
      <c r="C6" s="17" t="s">
        <v>122</v>
      </c>
      <c r="D6" s="15">
        <v>90</v>
      </c>
      <c r="E6" s="15">
        <v>20</v>
      </c>
      <c r="F6" s="18">
        <f t="shared" si="0"/>
        <v>18</v>
      </c>
      <c r="G6" s="15">
        <f t="shared" si="1"/>
        <v>0</v>
      </c>
      <c r="H6" s="15">
        <f t="shared" si="2"/>
        <v>13</v>
      </c>
      <c r="I6" s="18">
        <f t="shared" si="3"/>
        <v>216</v>
      </c>
      <c r="J6" s="15">
        <f t="shared" si="4"/>
        <v>10</v>
      </c>
      <c r="K6" s="18">
        <f t="shared" si="5"/>
        <v>9</v>
      </c>
      <c r="L6" s="15" t="s">
        <v>59</v>
      </c>
      <c r="M6" s="15" t="s">
        <v>11</v>
      </c>
      <c r="N6" s="15">
        <f t="shared" si="6"/>
        <v>12</v>
      </c>
      <c r="O6" s="15">
        <f t="shared" si="7"/>
        <v>0</v>
      </c>
      <c r="P6" s="15">
        <f t="shared" si="8"/>
        <v>3</v>
      </c>
      <c r="Q6" s="15">
        <f t="shared" si="9"/>
        <v>0</v>
      </c>
      <c r="R6" s="15">
        <f t="shared" si="10"/>
        <v>3</v>
      </c>
      <c r="S6" s="15">
        <v>-3</v>
      </c>
      <c r="T6" s="15" t="s">
        <v>29</v>
      </c>
      <c r="U6" s="15">
        <f t="shared" si="11"/>
        <v>2</v>
      </c>
      <c r="AC6" s="15" t="s">
        <v>13</v>
      </c>
      <c r="AD6" s="15" t="s">
        <v>20</v>
      </c>
      <c r="AE6" s="15" t="s">
        <v>11</v>
      </c>
      <c r="AF6" s="15" t="s">
        <v>17</v>
      </c>
      <c r="AG6" s="15" t="s">
        <v>21</v>
      </c>
      <c r="AH6" s="15" t="s">
        <v>22</v>
      </c>
      <c r="AI6" s="15" t="s">
        <v>23</v>
      </c>
      <c r="AJ6" s="15" t="s">
        <v>16</v>
      </c>
      <c r="AK6" s="15" t="s">
        <v>15</v>
      </c>
      <c r="AL6" s="15" t="s">
        <v>14</v>
      </c>
    </row>
    <row r="7" spans="1:38" s="15" customFormat="1">
      <c r="A7" s="15" t="s">
        <v>99</v>
      </c>
      <c r="B7" s="16">
        <v>50000</v>
      </c>
      <c r="C7" s="17" t="s">
        <v>100</v>
      </c>
      <c r="D7" s="15">
        <v>75</v>
      </c>
      <c r="E7" s="15">
        <v>15</v>
      </c>
      <c r="F7" s="18">
        <f t="shared" si="0"/>
        <v>11.299999999999999</v>
      </c>
      <c r="G7" s="15">
        <f t="shared" si="1"/>
        <v>2</v>
      </c>
      <c r="H7" s="15">
        <f t="shared" si="2"/>
        <v>20</v>
      </c>
      <c r="I7" s="18">
        <f>F7*N7</f>
        <v>338.99999999999994</v>
      </c>
      <c r="J7" s="15">
        <f t="shared" si="4"/>
        <v>30</v>
      </c>
      <c r="K7" s="18">
        <f t="shared" si="5"/>
        <v>5.6499999999999995</v>
      </c>
      <c r="L7" s="15" t="s">
        <v>54</v>
      </c>
      <c r="M7" s="15" t="s">
        <v>16</v>
      </c>
      <c r="N7" s="15">
        <f t="shared" si="6"/>
        <v>30</v>
      </c>
      <c r="O7" s="15">
        <f t="shared" si="7"/>
        <v>5</v>
      </c>
      <c r="P7" s="15">
        <f t="shared" si="8"/>
        <v>3</v>
      </c>
      <c r="Q7" s="15">
        <f t="shared" si="9"/>
        <v>2</v>
      </c>
      <c r="R7" s="15">
        <f t="shared" si="10"/>
        <v>3</v>
      </c>
      <c r="S7" s="15">
        <v>-1</v>
      </c>
      <c r="T7" s="15" t="s">
        <v>27</v>
      </c>
      <c r="U7" s="15">
        <f t="shared" si="11"/>
        <v>3</v>
      </c>
      <c r="AC7" s="15" t="s">
        <v>13</v>
      </c>
      <c r="AD7" s="15" t="s">
        <v>20</v>
      </c>
      <c r="AE7" s="15" t="s">
        <v>11</v>
      </c>
      <c r="AF7" s="15" t="s">
        <v>17</v>
      </c>
      <c r="AG7" s="15" t="s">
        <v>21</v>
      </c>
      <c r="AH7" s="15" t="s">
        <v>22</v>
      </c>
      <c r="AI7" s="15" t="s">
        <v>23</v>
      </c>
      <c r="AJ7" s="15" t="s">
        <v>16</v>
      </c>
      <c r="AK7" s="15" t="s">
        <v>15</v>
      </c>
      <c r="AL7" s="15" t="s">
        <v>14</v>
      </c>
    </row>
    <row r="8" spans="1:38" s="15" customFormat="1">
      <c r="A8" s="15" t="s">
        <v>24</v>
      </c>
      <c r="B8" s="16">
        <v>40000</v>
      </c>
      <c r="C8" s="17" t="s">
        <v>44</v>
      </c>
      <c r="D8" s="15">
        <v>75</v>
      </c>
      <c r="E8" s="15">
        <v>15</v>
      </c>
      <c r="F8" s="18">
        <f t="shared" si="0"/>
        <v>11.299999999999999</v>
      </c>
      <c r="G8" s="15">
        <f t="shared" si="1"/>
        <v>3</v>
      </c>
      <c r="H8" s="15">
        <f t="shared" si="2"/>
        <v>16</v>
      </c>
      <c r="I8" s="18">
        <f t="shared" ref="I8:I71" si="12">F8*N8</f>
        <v>135.6</v>
      </c>
      <c r="J8" s="15">
        <f t="shared" si="4"/>
        <v>10</v>
      </c>
      <c r="K8" s="18">
        <f t="shared" si="5"/>
        <v>5.6499999999999995</v>
      </c>
      <c r="L8" s="15" t="s">
        <v>83</v>
      </c>
      <c r="M8" s="15" t="s">
        <v>11</v>
      </c>
      <c r="N8" s="15">
        <f t="shared" si="6"/>
        <v>12</v>
      </c>
      <c r="O8" s="15">
        <f t="shared" si="7"/>
        <v>0</v>
      </c>
      <c r="P8" s="15">
        <f t="shared" si="8"/>
        <v>3</v>
      </c>
      <c r="Q8" s="15">
        <f t="shared" si="9"/>
        <v>3</v>
      </c>
      <c r="R8" s="15">
        <f t="shared" si="10"/>
        <v>3</v>
      </c>
      <c r="S8" s="15">
        <v>0</v>
      </c>
      <c r="T8" s="15" t="s">
        <v>27</v>
      </c>
      <c r="U8" s="15">
        <f t="shared" si="11"/>
        <v>1</v>
      </c>
      <c r="AC8" s="15" t="s">
        <v>13</v>
      </c>
      <c r="AD8" s="15" t="s">
        <v>20</v>
      </c>
      <c r="AE8" s="15" t="s">
        <v>11</v>
      </c>
      <c r="AF8" s="15" t="s">
        <v>17</v>
      </c>
      <c r="AG8" s="15" t="s">
        <v>21</v>
      </c>
      <c r="AH8" s="15" t="s">
        <v>22</v>
      </c>
      <c r="AI8" s="15" t="s">
        <v>23</v>
      </c>
      <c r="AJ8" s="15" t="s">
        <v>16</v>
      </c>
      <c r="AK8" s="15" t="s">
        <v>15</v>
      </c>
      <c r="AL8" s="15" t="s">
        <v>14</v>
      </c>
    </row>
    <row r="9" spans="1:38" s="15" customFormat="1">
      <c r="A9" s="15" t="s">
        <v>72</v>
      </c>
      <c r="B9" s="16">
        <v>60000</v>
      </c>
      <c r="C9" s="17" t="s">
        <v>138</v>
      </c>
      <c r="D9" s="15">
        <v>150</v>
      </c>
      <c r="E9" s="15">
        <v>25</v>
      </c>
      <c r="F9" s="18">
        <f t="shared" si="0"/>
        <v>37.5</v>
      </c>
      <c r="G9" s="15">
        <f t="shared" si="1"/>
        <v>2</v>
      </c>
      <c r="H9" s="15">
        <f t="shared" si="2"/>
        <v>15</v>
      </c>
      <c r="I9" s="18">
        <f t="shared" si="12"/>
        <v>562.5</v>
      </c>
      <c r="J9" s="15">
        <f t="shared" si="4"/>
        <v>15</v>
      </c>
      <c r="K9" s="18">
        <f t="shared" si="5"/>
        <v>18.75</v>
      </c>
      <c r="L9" s="15" t="s">
        <v>139</v>
      </c>
      <c r="M9" s="15" t="s">
        <v>17</v>
      </c>
      <c r="N9" s="15">
        <f t="shared" si="6"/>
        <v>15</v>
      </c>
      <c r="O9" s="15">
        <f t="shared" si="7"/>
        <v>1</v>
      </c>
      <c r="P9" s="15">
        <f t="shared" si="8"/>
        <v>2</v>
      </c>
      <c r="Q9" s="15">
        <f t="shared" si="9"/>
        <v>2</v>
      </c>
      <c r="R9" s="15">
        <f t="shared" si="10"/>
        <v>2</v>
      </c>
      <c r="S9" s="15">
        <v>0</v>
      </c>
      <c r="T9" s="15" t="s">
        <v>29</v>
      </c>
      <c r="U9" s="15">
        <f t="shared" si="11"/>
        <v>5</v>
      </c>
      <c r="AC9" s="15" t="s">
        <v>13</v>
      </c>
      <c r="AD9" s="15" t="s">
        <v>20</v>
      </c>
      <c r="AE9" s="15" t="s">
        <v>11</v>
      </c>
      <c r="AF9" s="15" t="s">
        <v>17</v>
      </c>
      <c r="AG9" s="15" t="s">
        <v>21</v>
      </c>
      <c r="AH9" s="15" t="s">
        <v>22</v>
      </c>
      <c r="AI9" s="15" t="s">
        <v>23</v>
      </c>
      <c r="AJ9" s="15" t="s">
        <v>16</v>
      </c>
      <c r="AK9" s="15" t="s">
        <v>15</v>
      </c>
      <c r="AL9" s="15" t="s">
        <v>14</v>
      </c>
    </row>
    <row r="10" spans="1:38" s="15" customFormat="1">
      <c r="A10" s="15" t="s">
        <v>123</v>
      </c>
      <c r="B10" s="16">
        <v>25000</v>
      </c>
      <c r="C10" s="17" t="s">
        <v>124</v>
      </c>
      <c r="D10" s="15">
        <v>100</v>
      </c>
      <c r="E10" s="15">
        <v>20</v>
      </c>
      <c r="F10" s="18">
        <f t="shared" si="0"/>
        <v>20</v>
      </c>
      <c r="G10" s="15">
        <f t="shared" si="1"/>
        <v>0</v>
      </c>
      <c r="H10" s="15">
        <f t="shared" si="2"/>
        <v>13</v>
      </c>
      <c r="I10" s="18">
        <f t="shared" si="12"/>
        <v>240</v>
      </c>
      <c r="J10" s="15">
        <f t="shared" si="4"/>
        <v>10</v>
      </c>
      <c r="K10" s="18">
        <f t="shared" si="5"/>
        <v>10</v>
      </c>
      <c r="L10" s="15" t="s">
        <v>54</v>
      </c>
      <c r="M10" s="15" t="s">
        <v>11</v>
      </c>
      <c r="N10" s="15">
        <f t="shared" si="6"/>
        <v>12</v>
      </c>
      <c r="O10" s="15">
        <f t="shared" si="7"/>
        <v>0</v>
      </c>
      <c r="P10" s="15">
        <f t="shared" si="8"/>
        <v>3</v>
      </c>
      <c r="Q10" s="15">
        <f t="shared" si="9"/>
        <v>0</v>
      </c>
      <c r="R10" s="15">
        <f t="shared" si="10"/>
        <v>3</v>
      </c>
      <c r="S10" s="15">
        <v>-3</v>
      </c>
      <c r="T10" s="15" t="s">
        <v>29</v>
      </c>
      <c r="U10" s="15">
        <f t="shared" si="11"/>
        <v>2</v>
      </c>
      <c r="AC10" s="15" t="s">
        <v>13</v>
      </c>
      <c r="AD10" s="15" t="s">
        <v>20</v>
      </c>
      <c r="AE10" s="15" t="s">
        <v>11</v>
      </c>
      <c r="AF10" s="15" t="s">
        <v>17</v>
      </c>
      <c r="AG10" s="15" t="s">
        <v>21</v>
      </c>
      <c r="AH10" s="15" t="s">
        <v>22</v>
      </c>
      <c r="AI10" s="15" t="s">
        <v>23</v>
      </c>
      <c r="AJ10" s="15" t="s">
        <v>16</v>
      </c>
      <c r="AK10" s="15" t="s">
        <v>15</v>
      </c>
      <c r="AL10" s="15" t="s">
        <v>14</v>
      </c>
    </row>
    <row r="11" spans="1:38" s="15" customFormat="1">
      <c r="A11" s="15" t="s">
        <v>125</v>
      </c>
      <c r="B11" s="16">
        <v>15000</v>
      </c>
      <c r="C11" s="17" t="s">
        <v>127</v>
      </c>
      <c r="D11" s="15">
        <v>175</v>
      </c>
      <c r="E11" s="15">
        <v>15</v>
      </c>
      <c r="F11" s="18">
        <f t="shared" si="0"/>
        <v>26.3</v>
      </c>
      <c r="G11" s="15">
        <f t="shared" si="1"/>
        <v>1</v>
      </c>
      <c r="H11" s="15">
        <f t="shared" si="2"/>
        <v>13</v>
      </c>
      <c r="I11" s="18">
        <f t="shared" si="12"/>
        <v>315.60000000000002</v>
      </c>
      <c r="J11" s="15">
        <f t="shared" si="4"/>
        <v>10</v>
      </c>
      <c r="K11" s="18">
        <f t="shared" si="5"/>
        <v>13.15</v>
      </c>
      <c r="L11" s="15" t="s">
        <v>126</v>
      </c>
      <c r="M11" s="15" t="s">
        <v>11</v>
      </c>
      <c r="N11" s="15">
        <f t="shared" si="6"/>
        <v>12</v>
      </c>
      <c r="O11" s="15">
        <f t="shared" si="7"/>
        <v>0</v>
      </c>
      <c r="P11" s="15">
        <f t="shared" si="8"/>
        <v>2</v>
      </c>
      <c r="Q11" s="15">
        <f t="shared" si="9"/>
        <v>1</v>
      </c>
      <c r="R11" s="15">
        <f t="shared" si="10"/>
        <v>3</v>
      </c>
      <c r="S11" s="15">
        <v>-2</v>
      </c>
      <c r="T11" s="15" t="s">
        <v>29</v>
      </c>
      <c r="U11" s="15">
        <f t="shared" si="11"/>
        <v>3</v>
      </c>
      <c r="AC11" s="15" t="s">
        <v>13</v>
      </c>
      <c r="AD11" s="15" t="s">
        <v>20</v>
      </c>
      <c r="AE11" s="15" t="s">
        <v>11</v>
      </c>
      <c r="AF11" s="15" t="s">
        <v>17</v>
      </c>
      <c r="AG11" s="15" t="s">
        <v>21</v>
      </c>
      <c r="AH11" s="15" t="s">
        <v>22</v>
      </c>
      <c r="AI11" s="15" t="s">
        <v>23</v>
      </c>
      <c r="AJ11" s="15" t="s">
        <v>16</v>
      </c>
      <c r="AK11" s="15" t="s">
        <v>15</v>
      </c>
      <c r="AL11" s="15" t="s">
        <v>14</v>
      </c>
    </row>
    <row r="12" spans="1:38" s="15" customFormat="1">
      <c r="A12" s="15" t="s">
        <v>135</v>
      </c>
      <c r="B12" s="16">
        <v>100000</v>
      </c>
      <c r="C12" s="17" t="s">
        <v>137</v>
      </c>
      <c r="D12" s="15">
        <v>250</v>
      </c>
      <c r="E12" s="15">
        <v>200</v>
      </c>
      <c r="F12" s="18">
        <f t="shared" si="0"/>
        <v>500</v>
      </c>
      <c r="G12" s="15">
        <f t="shared" si="1"/>
        <v>1</v>
      </c>
      <c r="H12" s="15">
        <f t="shared" si="2"/>
        <v>14</v>
      </c>
      <c r="I12" s="18">
        <f t="shared" si="12"/>
        <v>10000</v>
      </c>
      <c r="J12" s="15">
        <f t="shared" si="4"/>
        <v>20</v>
      </c>
      <c r="K12" s="18">
        <f t="shared" si="5"/>
        <v>250</v>
      </c>
      <c r="L12" s="15" t="s">
        <v>136</v>
      </c>
      <c r="M12" s="15" t="s">
        <v>22</v>
      </c>
      <c r="N12" s="15">
        <f t="shared" si="6"/>
        <v>20</v>
      </c>
      <c r="O12" s="15">
        <f t="shared" si="7"/>
        <v>3</v>
      </c>
      <c r="P12" s="15">
        <f t="shared" si="8"/>
        <v>0</v>
      </c>
      <c r="Q12" s="15">
        <f t="shared" si="9"/>
        <v>1</v>
      </c>
      <c r="R12" s="15">
        <f t="shared" si="10"/>
        <v>0</v>
      </c>
      <c r="S12" s="15">
        <v>1</v>
      </c>
      <c r="T12" s="15" t="s">
        <v>39</v>
      </c>
      <c r="U12" s="15">
        <f t="shared" si="11"/>
        <v>100</v>
      </c>
      <c r="AC12" s="15" t="s">
        <v>13</v>
      </c>
      <c r="AD12" s="15" t="s">
        <v>20</v>
      </c>
      <c r="AE12" s="15" t="s">
        <v>11</v>
      </c>
      <c r="AF12" s="15" t="s">
        <v>17</v>
      </c>
      <c r="AG12" s="15" t="s">
        <v>21</v>
      </c>
      <c r="AH12" s="15" t="s">
        <v>22</v>
      </c>
      <c r="AI12" s="15" t="s">
        <v>23</v>
      </c>
      <c r="AJ12" s="15" t="s">
        <v>16</v>
      </c>
      <c r="AK12" s="15" t="s">
        <v>15</v>
      </c>
      <c r="AL12" s="15" t="s">
        <v>14</v>
      </c>
    </row>
    <row r="13" spans="1:38">
      <c r="A13" s="3" t="s">
        <v>62</v>
      </c>
      <c r="B13" s="13" t="s">
        <v>90</v>
      </c>
      <c r="C13" s="6" t="s">
        <v>64</v>
      </c>
      <c r="D13" s="3">
        <v>180</v>
      </c>
      <c r="E13" s="3">
        <v>55</v>
      </c>
      <c r="F13" s="2">
        <f t="shared" si="0"/>
        <v>99</v>
      </c>
      <c r="G13" s="1">
        <f t="shared" si="1"/>
        <v>1</v>
      </c>
      <c r="H13" s="1">
        <f t="shared" si="2"/>
        <v>11</v>
      </c>
      <c r="I13" s="19">
        <f t="shared" si="12"/>
        <v>1188</v>
      </c>
      <c r="J13" s="1">
        <f t="shared" si="4"/>
        <v>5</v>
      </c>
      <c r="K13" s="2">
        <f t="shared" si="5"/>
        <v>49.5</v>
      </c>
      <c r="L13" s="3" t="s">
        <v>63</v>
      </c>
      <c r="M13" s="3" t="s">
        <v>20</v>
      </c>
      <c r="N13" s="12">
        <f t="shared" si="6"/>
        <v>12</v>
      </c>
      <c r="O13" s="8">
        <f t="shared" si="7"/>
        <v>0</v>
      </c>
      <c r="P13" s="8">
        <f t="shared" si="8"/>
        <v>0</v>
      </c>
      <c r="Q13" s="8">
        <f t="shared" si="9"/>
        <v>1</v>
      </c>
      <c r="R13" s="10">
        <f t="shared" si="10"/>
        <v>0</v>
      </c>
      <c r="S13" s="3">
        <v>1</v>
      </c>
      <c r="T13" s="3" t="s">
        <v>39</v>
      </c>
      <c r="U13" s="15">
        <f t="shared" si="11"/>
        <v>11</v>
      </c>
      <c r="AC13" s="1" t="s">
        <v>13</v>
      </c>
      <c r="AD13" s="1" t="s">
        <v>20</v>
      </c>
      <c r="AE13" s="1" t="s">
        <v>11</v>
      </c>
      <c r="AF13" s="1" t="s">
        <v>17</v>
      </c>
      <c r="AG13" s="1" t="s">
        <v>21</v>
      </c>
      <c r="AH13" s="1" t="s">
        <v>22</v>
      </c>
      <c r="AI13" s="1" t="s">
        <v>23</v>
      </c>
      <c r="AJ13" s="1" t="s">
        <v>16</v>
      </c>
      <c r="AK13" s="1" t="s">
        <v>15</v>
      </c>
      <c r="AL13" s="1" t="s">
        <v>14</v>
      </c>
    </row>
    <row r="14" spans="1:38" s="15" customFormat="1">
      <c r="A14" s="15" t="s">
        <v>58</v>
      </c>
      <c r="B14" s="16">
        <v>10000</v>
      </c>
      <c r="C14" s="17" t="s">
        <v>60</v>
      </c>
      <c r="D14" s="15">
        <v>20</v>
      </c>
      <c r="E14" s="15">
        <v>5</v>
      </c>
      <c r="F14" s="18">
        <f t="shared" si="0"/>
        <v>1</v>
      </c>
      <c r="G14" s="15">
        <f t="shared" si="1"/>
        <v>4</v>
      </c>
      <c r="H14" s="15">
        <f t="shared" si="2"/>
        <v>19</v>
      </c>
      <c r="I14" s="18">
        <f t="shared" si="12"/>
        <v>12</v>
      </c>
      <c r="J14" s="15">
        <f t="shared" si="4"/>
        <v>5</v>
      </c>
      <c r="K14" s="18">
        <f t="shared" si="5"/>
        <v>0.5</v>
      </c>
      <c r="L14" s="15" t="s">
        <v>59</v>
      </c>
      <c r="M14" s="15" t="s">
        <v>20</v>
      </c>
      <c r="N14" s="15">
        <f t="shared" si="6"/>
        <v>12</v>
      </c>
      <c r="O14" s="15">
        <f t="shared" si="7"/>
        <v>0</v>
      </c>
      <c r="P14" s="15">
        <f t="shared" si="8"/>
        <v>5</v>
      </c>
      <c r="Q14" s="15">
        <f t="shared" si="9"/>
        <v>4</v>
      </c>
      <c r="R14" s="15">
        <f t="shared" si="10"/>
        <v>5</v>
      </c>
      <c r="S14" s="15">
        <v>-1</v>
      </c>
      <c r="T14" s="15" t="s">
        <v>34</v>
      </c>
      <c r="U14" s="15">
        <f t="shared" si="11"/>
        <v>1</v>
      </c>
      <c r="V14" s="1"/>
      <c r="AC14" s="15" t="s">
        <v>13</v>
      </c>
      <c r="AD14" s="15" t="s">
        <v>20</v>
      </c>
      <c r="AE14" s="15" t="s">
        <v>11</v>
      </c>
      <c r="AF14" s="15" t="s">
        <v>17</v>
      </c>
      <c r="AG14" s="15" t="s">
        <v>21</v>
      </c>
      <c r="AH14" s="15" t="s">
        <v>22</v>
      </c>
      <c r="AI14" s="15" t="s">
        <v>23</v>
      </c>
      <c r="AJ14" s="15" t="s">
        <v>16</v>
      </c>
      <c r="AK14" s="15" t="s">
        <v>15</v>
      </c>
      <c r="AL14" s="15" t="s">
        <v>14</v>
      </c>
    </row>
    <row r="15" spans="1:38" s="15" customFormat="1">
      <c r="A15" s="15" t="s">
        <v>37</v>
      </c>
      <c r="B15" s="16">
        <v>100000</v>
      </c>
      <c r="C15" s="17" t="s">
        <v>40</v>
      </c>
      <c r="D15" s="15">
        <v>200</v>
      </c>
      <c r="E15" s="15">
        <v>30</v>
      </c>
      <c r="F15" s="18">
        <f t="shared" si="0"/>
        <v>60</v>
      </c>
      <c r="G15" s="15">
        <f t="shared" si="1"/>
        <v>3</v>
      </c>
      <c r="H15" s="15">
        <f t="shared" si="2"/>
        <v>14</v>
      </c>
      <c r="I15" s="18">
        <f t="shared" si="12"/>
        <v>720</v>
      </c>
      <c r="J15" s="15">
        <f t="shared" si="4"/>
        <v>5</v>
      </c>
      <c r="K15" s="18">
        <f t="shared" si="5"/>
        <v>30</v>
      </c>
      <c r="L15" s="15" t="s">
        <v>38</v>
      </c>
      <c r="M15" s="15" t="s">
        <v>20</v>
      </c>
      <c r="N15" s="15">
        <f t="shared" si="6"/>
        <v>12</v>
      </c>
      <c r="O15" s="15">
        <f t="shared" si="7"/>
        <v>0</v>
      </c>
      <c r="P15" s="15">
        <f t="shared" si="8"/>
        <v>1</v>
      </c>
      <c r="Q15" s="15">
        <f t="shared" si="9"/>
        <v>3</v>
      </c>
      <c r="R15" s="15">
        <f t="shared" si="10"/>
        <v>0</v>
      </c>
      <c r="S15" s="15">
        <v>3</v>
      </c>
      <c r="T15" s="15" t="s">
        <v>39</v>
      </c>
      <c r="U15" s="15">
        <f t="shared" ref="U15:U78" si="13">IF(ROUNDDOWN(I15/100,0)&lt;1,1,ROUNDDOWN(I15/100,0))</f>
        <v>7</v>
      </c>
      <c r="AC15" s="15" t="s">
        <v>13</v>
      </c>
      <c r="AD15" s="15" t="s">
        <v>20</v>
      </c>
      <c r="AE15" s="15" t="s">
        <v>11</v>
      </c>
      <c r="AF15" s="15" t="s">
        <v>17</v>
      </c>
      <c r="AG15" s="15" t="s">
        <v>21</v>
      </c>
      <c r="AH15" s="15" t="s">
        <v>22</v>
      </c>
      <c r="AI15" s="15" t="s">
        <v>23</v>
      </c>
      <c r="AJ15" s="15" t="s">
        <v>16</v>
      </c>
      <c r="AK15" s="15" t="s">
        <v>15</v>
      </c>
      <c r="AL15" s="15" t="s">
        <v>14</v>
      </c>
    </row>
    <row r="16" spans="1:38" s="15" customFormat="1">
      <c r="A16" s="15" t="s">
        <v>28</v>
      </c>
      <c r="B16" s="16">
        <v>44000</v>
      </c>
      <c r="C16" s="17" t="s">
        <v>43</v>
      </c>
      <c r="D16" s="15">
        <v>130</v>
      </c>
      <c r="E16" s="15">
        <v>30</v>
      </c>
      <c r="F16" s="18">
        <f t="shared" si="0"/>
        <v>39</v>
      </c>
      <c r="G16" s="15">
        <f t="shared" si="1"/>
        <v>1</v>
      </c>
      <c r="H16" s="15">
        <f t="shared" si="2"/>
        <v>14</v>
      </c>
      <c r="I16" s="18">
        <f t="shared" si="12"/>
        <v>585</v>
      </c>
      <c r="J16" s="15">
        <f t="shared" si="4"/>
        <v>15</v>
      </c>
      <c r="K16" s="18">
        <f t="shared" si="5"/>
        <v>19.5</v>
      </c>
      <c r="L16" s="15" t="s">
        <v>33</v>
      </c>
      <c r="M16" s="15" t="s">
        <v>17</v>
      </c>
      <c r="N16" s="15">
        <f t="shared" si="6"/>
        <v>15</v>
      </c>
      <c r="O16" s="15">
        <f t="shared" si="7"/>
        <v>1</v>
      </c>
      <c r="P16" s="15">
        <f t="shared" si="8"/>
        <v>2</v>
      </c>
      <c r="Q16" s="15">
        <f t="shared" si="9"/>
        <v>1</v>
      </c>
      <c r="R16" s="15">
        <f t="shared" si="10"/>
        <v>2</v>
      </c>
      <c r="S16" s="15">
        <v>-1</v>
      </c>
      <c r="T16" s="15" t="s">
        <v>29</v>
      </c>
      <c r="U16" s="15">
        <f t="shared" si="13"/>
        <v>5</v>
      </c>
      <c r="AC16" s="15" t="s">
        <v>13</v>
      </c>
      <c r="AD16" s="15" t="s">
        <v>20</v>
      </c>
      <c r="AE16" s="15" t="s">
        <v>11</v>
      </c>
      <c r="AF16" s="15" t="s">
        <v>17</v>
      </c>
      <c r="AG16" s="15" t="s">
        <v>21</v>
      </c>
      <c r="AH16" s="15" t="s">
        <v>22</v>
      </c>
      <c r="AI16" s="15" t="s">
        <v>23</v>
      </c>
      <c r="AJ16" s="15" t="s">
        <v>16</v>
      </c>
      <c r="AK16" s="15" t="s">
        <v>15</v>
      </c>
      <c r="AL16" s="15" t="s">
        <v>14</v>
      </c>
    </row>
    <row r="17" spans="1:38" s="15" customFormat="1">
      <c r="A17" s="15" t="s">
        <v>141</v>
      </c>
      <c r="B17" s="16">
        <v>40000</v>
      </c>
      <c r="C17" s="17" t="s">
        <v>142</v>
      </c>
      <c r="D17" s="15">
        <v>120</v>
      </c>
      <c r="E17" s="15">
        <v>25</v>
      </c>
      <c r="F17" s="18">
        <f t="shared" si="0"/>
        <v>30</v>
      </c>
      <c r="G17" s="15">
        <f t="shared" si="1"/>
        <v>0</v>
      </c>
      <c r="H17" s="15">
        <f t="shared" si="2"/>
        <v>17</v>
      </c>
      <c r="I17" s="18">
        <f t="shared" si="12"/>
        <v>900</v>
      </c>
      <c r="J17" s="15">
        <f t="shared" si="4"/>
        <v>30</v>
      </c>
      <c r="K17" s="18">
        <f t="shared" si="5"/>
        <v>15</v>
      </c>
      <c r="L17" s="15" t="s">
        <v>59</v>
      </c>
      <c r="M17" s="15" t="s">
        <v>16</v>
      </c>
      <c r="N17" s="15">
        <f t="shared" si="6"/>
        <v>30</v>
      </c>
      <c r="O17" s="15">
        <f t="shared" si="7"/>
        <v>5</v>
      </c>
      <c r="P17" s="15">
        <f t="shared" si="8"/>
        <v>2</v>
      </c>
      <c r="Q17" s="15">
        <f t="shared" si="9"/>
        <v>0</v>
      </c>
      <c r="R17" s="15">
        <f t="shared" si="10"/>
        <v>2</v>
      </c>
      <c r="S17" s="15">
        <v>-2</v>
      </c>
      <c r="T17" s="15" t="s">
        <v>143</v>
      </c>
      <c r="U17" s="15">
        <f t="shared" si="13"/>
        <v>9</v>
      </c>
      <c r="AC17" s="15" t="s">
        <v>13</v>
      </c>
      <c r="AD17" s="15" t="s">
        <v>20</v>
      </c>
      <c r="AE17" s="15" t="s">
        <v>11</v>
      </c>
      <c r="AF17" s="15" t="s">
        <v>17</v>
      </c>
      <c r="AG17" s="15" t="s">
        <v>21</v>
      </c>
      <c r="AH17" s="15" t="s">
        <v>22</v>
      </c>
      <c r="AI17" s="15" t="s">
        <v>23</v>
      </c>
      <c r="AJ17" s="15" t="s">
        <v>16</v>
      </c>
      <c r="AK17" s="15" t="s">
        <v>15</v>
      </c>
      <c r="AL17" s="15" t="s">
        <v>14</v>
      </c>
    </row>
    <row r="18" spans="1:38">
      <c r="A18" s="3" t="s">
        <v>31</v>
      </c>
      <c r="B18" s="13">
        <v>66000</v>
      </c>
      <c r="C18" s="6" t="s">
        <v>42</v>
      </c>
      <c r="D18" s="3">
        <v>125</v>
      </c>
      <c r="E18" s="3">
        <v>35</v>
      </c>
      <c r="F18" s="2">
        <f t="shared" si="0"/>
        <v>43.800000000000004</v>
      </c>
      <c r="G18" s="1">
        <f t="shared" si="1"/>
        <v>2</v>
      </c>
      <c r="H18" s="1">
        <f t="shared" si="2"/>
        <v>15</v>
      </c>
      <c r="I18" s="19">
        <f t="shared" si="12"/>
        <v>657.00000000000011</v>
      </c>
      <c r="J18" s="1">
        <f t="shared" si="4"/>
        <v>15</v>
      </c>
      <c r="K18" s="2">
        <f t="shared" si="5"/>
        <v>21.900000000000002</v>
      </c>
      <c r="L18" s="3" t="s">
        <v>32</v>
      </c>
      <c r="M18" s="3" t="s">
        <v>21</v>
      </c>
      <c r="N18" s="12">
        <f t="shared" si="6"/>
        <v>15</v>
      </c>
      <c r="O18" s="8">
        <f t="shared" si="7"/>
        <v>1</v>
      </c>
      <c r="P18" s="8">
        <f t="shared" si="8"/>
        <v>2</v>
      </c>
      <c r="Q18" s="8">
        <f t="shared" si="9"/>
        <v>2</v>
      </c>
      <c r="R18" s="10">
        <f t="shared" si="10"/>
        <v>2</v>
      </c>
      <c r="S18" s="3">
        <v>0</v>
      </c>
      <c r="T18" s="3" t="s">
        <v>34</v>
      </c>
      <c r="U18" s="15">
        <f t="shared" si="13"/>
        <v>6</v>
      </c>
      <c r="AC18" s="1" t="s">
        <v>13</v>
      </c>
      <c r="AD18" s="1" t="s">
        <v>20</v>
      </c>
      <c r="AE18" s="1" t="s">
        <v>11</v>
      </c>
      <c r="AF18" s="1" t="s">
        <v>17</v>
      </c>
      <c r="AG18" s="1" t="s">
        <v>21</v>
      </c>
      <c r="AH18" s="1" t="s">
        <v>22</v>
      </c>
      <c r="AI18" s="1" t="s">
        <v>23</v>
      </c>
      <c r="AJ18" s="1" t="s">
        <v>16</v>
      </c>
      <c r="AK18" s="1" t="s">
        <v>15</v>
      </c>
      <c r="AL18" s="1" t="s">
        <v>14</v>
      </c>
    </row>
    <row r="19" spans="1:38">
      <c r="A19" s="3" t="s">
        <v>82</v>
      </c>
      <c r="B19" s="13">
        <v>3200</v>
      </c>
      <c r="C19" s="6" t="s">
        <v>60</v>
      </c>
      <c r="D19" s="3">
        <v>15</v>
      </c>
      <c r="E19" s="3">
        <v>5</v>
      </c>
      <c r="F19" s="2">
        <f t="shared" si="0"/>
        <v>0.79999999999999993</v>
      </c>
      <c r="G19" s="1">
        <f t="shared" si="1"/>
        <v>5</v>
      </c>
      <c r="H19" s="1">
        <f t="shared" si="2"/>
        <v>20</v>
      </c>
      <c r="I19" s="19">
        <f t="shared" si="12"/>
        <v>9.6</v>
      </c>
      <c r="J19" s="1">
        <f t="shared" si="4"/>
        <v>10</v>
      </c>
      <c r="K19" s="2">
        <f t="shared" si="5"/>
        <v>0.39999999999999997</v>
      </c>
      <c r="L19" s="3" t="s">
        <v>83</v>
      </c>
      <c r="M19" s="3" t="s">
        <v>11</v>
      </c>
      <c r="N19" s="12">
        <f t="shared" si="6"/>
        <v>12</v>
      </c>
      <c r="O19" s="8">
        <f t="shared" si="7"/>
        <v>0</v>
      </c>
      <c r="P19" s="8">
        <f t="shared" si="8"/>
        <v>5</v>
      </c>
      <c r="Q19" s="8">
        <f t="shared" si="9"/>
        <v>5</v>
      </c>
      <c r="R19" s="10">
        <f t="shared" si="10"/>
        <v>5</v>
      </c>
      <c r="S19" s="3">
        <v>0</v>
      </c>
      <c r="T19" s="3" t="s">
        <v>39</v>
      </c>
      <c r="U19" s="15">
        <f t="shared" si="13"/>
        <v>1</v>
      </c>
      <c r="AC19" s="1" t="s">
        <v>13</v>
      </c>
      <c r="AD19" s="1" t="s">
        <v>20</v>
      </c>
      <c r="AE19" s="1" t="s">
        <v>11</v>
      </c>
      <c r="AF19" s="1" t="s">
        <v>17</v>
      </c>
      <c r="AG19" s="1" t="s">
        <v>21</v>
      </c>
      <c r="AH19" s="1" t="s">
        <v>22</v>
      </c>
      <c r="AI19" s="1" t="s">
        <v>23</v>
      </c>
      <c r="AJ19" s="1" t="s">
        <v>16</v>
      </c>
      <c r="AK19" s="1" t="s">
        <v>15</v>
      </c>
      <c r="AL19" s="1" t="s">
        <v>14</v>
      </c>
    </row>
    <row r="20" spans="1:38" s="15" customFormat="1">
      <c r="A20" s="15" t="s">
        <v>128</v>
      </c>
      <c r="B20" s="16">
        <v>30000</v>
      </c>
      <c r="C20" s="17" t="s">
        <v>129</v>
      </c>
      <c r="D20" s="15">
        <v>130</v>
      </c>
      <c r="E20" s="15">
        <v>20</v>
      </c>
      <c r="F20" s="18">
        <f t="shared" si="0"/>
        <v>26</v>
      </c>
      <c r="G20" s="15">
        <f t="shared" si="1"/>
        <v>0</v>
      </c>
      <c r="H20" s="15">
        <f t="shared" si="2"/>
        <v>12</v>
      </c>
      <c r="I20" s="18">
        <f t="shared" si="12"/>
        <v>312</v>
      </c>
      <c r="J20" s="15">
        <f t="shared" si="4"/>
        <v>10</v>
      </c>
      <c r="K20" s="18">
        <f t="shared" si="5"/>
        <v>13</v>
      </c>
      <c r="L20" s="15" t="s">
        <v>126</v>
      </c>
      <c r="M20" s="15" t="s">
        <v>11</v>
      </c>
      <c r="N20" s="15">
        <f t="shared" si="6"/>
        <v>12</v>
      </c>
      <c r="O20" s="15">
        <f t="shared" si="7"/>
        <v>0</v>
      </c>
      <c r="P20" s="15">
        <f t="shared" si="8"/>
        <v>2</v>
      </c>
      <c r="Q20" s="15">
        <f t="shared" si="9"/>
        <v>0</v>
      </c>
      <c r="R20" s="15">
        <f t="shared" si="10"/>
        <v>3</v>
      </c>
      <c r="S20" s="15">
        <v>-3</v>
      </c>
      <c r="T20" s="15" t="s">
        <v>29</v>
      </c>
      <c r="U20" s="15">
        <f t="shared" si="13"/>
        <v>3</v>
      </c>
      <c r="AC20" s="15" t="s">
        <v>13</v>
      </c>
      <c r="AD20" s="15" t="s">
        <v>20</v>
      </c>
      <c r="AE20" s="15" t="s">
        <v>11</v>
      </c>
      <c r="AF20" s="15" t="s">
        <v>17</v>
      </c>
      <c r="AG20" s="15" t="s">
        <v>21</v>
      </c>
      <c r="AH20" s="15" t="s">
        <v>22</v>
      </c>
      <c r="AI20" s="15" t="s">
        <v>23</v>
      </c>
      <c r="AJ20" s="15" t="s">
        <v>16</v>
      </c>
      <c r="AK20" s="15" t="s">
        <v>15</v>
      </c>
      <c r="AL20" s="15" t="s">
        <v>14</v>
      </c>
    </row>
    <row r="21" spans="1:38" s="15" customFormat="1">
      <c r="A21" s="15" t="s">
        <v>35</v>
      </c>
      <c r="B21" s="16">
        <v>50000</v>
      </c>
      <c r="C21" s="17" t="s">
        <v>41</v>
      </c>
      <c r="D21" s="15">
        <v>250</v>
      </c>
      <c r="E21" s="15">
        <v>25</v>
      </c>
      <c r="F21" s="18">
        <f t="shared" si="0"/>
        <v>62.5</v>
      </c>
      <c r="G21" s="15">
        <f t="shared" si="1"/>
        <v>2</v>
      </c>
      <c r="H21" s="15">
        <f t="shared" si="2"/>
        <v>14</v>
      </c>
      <c r="I21" s="18">
        <f t="shared" si="12"/>
        <v>937.5</v>
      </c>
      <c r="J21" s="15">
        <f t="shared" si="4"/>
        <v>15</v>
      </c>
      <c r="K21" s="18">
        <f t="shared" si="5"/>
        <v>31.25</v>
      </c>
      <c r="L21" s="15" t="s">
        <v>36</v>
      </c>
      <c r="M21" s="15" t="s">
        <v>17</v>
      </c>
      <c r="N21" s="15">
        <f t="shared" si="6"/>
        <v>15</v>
      </c>
      <c r="O21" s="15">
        <f t="shared" si="7"/>
        <v>1</v>
      </c>
      <c r="P21" s="15">
        <f t="shared" si="8"/>
        <v>1</v>
      </c>
      <c r="Q21" s="15">
        <f t="shared" si="9"/>
        <v>2</v>
      </c>
      <c r="R21" s="15">
        <f t="shared" si="10"/>
        <v>0</v>
      </c>
      <c r="S21" s="15">
        <v>2</v>
      </c>
      <c r="T21" s="15" t="s">
        <v>29</v>
      </c>
      <c r="U21" s="15">
        <f t="shared" si="13"/>
        <v>9</v>
      </c>
      <c r="AC21" s="15" t="s">
        <v>13</v>
      </c>
      <c r="AD21" s="15" t="s">
        <v>20</v>
      </c>
      <c r="AE21" s="15" t="s">
        <v>11</v>
      </c>
      <c r="AF21" s="15" t="s">
        <v>17</v>
      </c>
      <c r="AG21" s="15" t="s">
        <v>21</v>
      </c>
      <c r="AH21" s="15" t="s">
        <v>22</v>
      </c>
      <c r="AI21" s="15" t="s">
        <v>23</v>
      </c>
      <c r="AJ21" s="15" t="s">
        <v>16</v>
      </c>
      <c r="AK21" s="15" t="s">
        <v>15</v>
      </c>
      <c r="AL21" s="15" t="s">
        <v>14</v>
      </c>
    </row>
    <row r="22" spans="1:38">
      <c r="A22" s="3" t="s">
        <v>113</v>
      </c>
      <c r="B22" s="13">
        <v>240000</v>
      </c>
      <c r="C22" s="6" t="s">
        <v>112</v>
      </c>
      <c r="D22" s="3">
        <v>155</v>
      </c>
      <c r="E22" s="3">
        <v>55</v>
      </c>
      <c r="F22" s="2">
        <f t="shared" si="0"/>
        <v>85.3</v>
      </c>
      <c r="G22" s="1">
        <f t="shared" si="1"/>
        <v>0</v>
      </c>
      <c r="H22" s="1">
        <f t="shared" si="2"/>
        <v>15</v>
      </c>
      <c r="I22" s="19">
        <f t="shared" si="12"/>
        <v>2559</v>
      </c>
      <c r="J22" s="1">
        <f t="shared" si="4"/>
        <v>30</v>
      </c>
      <c r="K22" s="2">
        <f t="shared" si="5"/>
        <v>42.65</v>
      </c>
      <c r="L22" s="3" t="s">
        <v>111</v>
      </c>
      <c r="M22" s="3" t="s">
        <v>16</v>
      </c>
      <c r="N22" s="12">
        <f t="shared" si="6"/>
        <v>30</v>
      </c>
      <c r="O22" s="8">
        <f t="shared" si="7"/>
        <v>5</v>
      </c>
      <c r="P22" s="8">
        <f t="shared" si="8"/>
        <v>0</v>
      </c>
      <c r="Q22" s="8">
        <f t="shared" si="9"/>
        <v>0</v>
      </c>
      <c r="R22" s="10">
        <f t="shared" si="10"/>
        <v>0</v>
      </c>
      <c r="S22" s="3">
        <v>0</v>
      </c>
      <c r="T22" s="3" t="s">
        <v>39</v>
      </c>
      <c r="U22" s="15">
        <f t="shared" si="13"/>
        <v>25</v>
      </c>
      <c r="AC22" s="1" t="s">
        <v>13</v>
      </c>
      <c r="AD22" s="1" t="s">
        <v>20</v>
      </c>
      <c r="AE22" s="1" t="s">
        <v>11</v>
      </c>
      <c r="AF22" s="1" t="s">
        <v>17</v>
      </c>
      <c r="AG22" s="1" t="s">
        <v>21</v>
      </c>
      <c r="AH22" s="1" t="s">
        <v>22</v>
      </c>
      <c r="AI22" s="1" t="s">
        <v>23</v>
      </c>
      <c r="AJ22" s="1" t="s">
        <v>16</v>
      </c>
      <c r="AK22" s="1" t="s">
        <v>15</v>
      </c>
      <c r="AL22" s="1" t="s">
        <v>14</v>
      </c>
    </row>
    <row r="23" spans="1:38" s="15" customFormat="1">
      <c r="A23" s="15" t="s">
        <v>130</v>
      </c>
      <c r="B23" s="16">
        <v>10000</v>
      </c>
      <c r="C23" s="17" t="s">
        <v>131</v>
      </c>
      <c r="D23" s="15">
        <v>75</v>
      </c>
      <c r="E23" s="15">
        <v>15</v>
      </c>
      <c r="F23" s="18">
        <f t="shared" si="0"/>
        <v>11.299999999999999</v>
      </c>
      <c r="G23" s="15">
        <f t="shared" si="1"/>
        <v>1</v>
      </c>
      <c r="H23" s="15">
        <f t="shared" si="2"/>
        <v>14</v>
      </c>
      <c r="I23" s="18">
        <f t="shared" si="12"/>
        <v>135.6</v>
      </c>
      <c r="J23" s="15">
        <f t="shared" si="4"/>
        <v>10</v>
      </c>
      <c r="K23" s="18">
        <f t="shared" si="5"/>
        <v>5.6499999999999995</v>
      </c>
      <c r="L23" s="15" t="s">
        <v>54</v>
      </c>
      <c r="M23" s="15" t="s">
        <v>11</v>
      </c>
      <c r="N23" s="15">
        <f t="shared" si="6"/>
        <v>12</v>
      </c>
      <c r="O23" s="15">
        <f t="shared" si="7"/>
        <v>0</v>
      </c>
      <c r="P23" s="15">
        <f t="shared" si="8"/>
        <v>3</v>
      </c>
      <c r="Q23" s="15">
        <f t="shared" si="9"/>
        <v>1</v>
      </c>
      <c r="R23" s="15">
        <f t="shared" si="10"/>
        <v>3</v>
      </c>
      <c r="S23" s="15">
        <v>-2</v>
      </c>
      <c r="T23" s="15" t="s">
        <v>29</v>
      </c>
      <c r="U23" s="15">
        <f t="shared" si="13"/>
        <v>1</v>
      </c>
      <c r="AC23" s="15" t="s">
        <v>13</v>
      </c>
      <c r="AD23" s="15" t="s">
        <v>20</v>
      </c>
      <c r="AE23" s="15" t="s">
        <v>11</v>
      </c>
      <c r="AF23" s="15" t="s">
        <v>17</v>
      </c>
      <c r="AG23" s="15" t="s">
        <v>21</v>
      </c>
      <c r="AH23" s="15" t="s">
        <v>22</v>
      </c>
      <c r="AI23" s="15" t="s">
        <v>23</v>
      </c>
      <c r="AJ23" s="15" t="s">
        <v>16</v>
      </c>
      <c r="AK23" s="15" t="s">
        <v>15</v>
      </c>
      <c r="AL23" s="15" t="s">
        <v>14</v>
      </c>
    </row>
    <row r="24" spans="1:38">
      <c r="A24" s="3" t="s">
        <v>101</v>
      </c>
      <c r="B24" s="13">
        <v>11000</v>
      </c>
      <c r="C24" s="6" t="s">
        <v>102</v>
      </c>
      <c r="D24" s="3">
        <v>75</v>
      </c>
      <c r="E24" s="3">
        <v>15</v>
      </c>
      <c r="F24" s="2">
        <f t="shared" si="0"/>
        <v>11.299999999999999</v>
      </c>
      <c r="G24" s="1">
        <f t="shared" si="1"/>
        <v>2</v>
      </c>
      <c r="H24" s="1">
        <f t="shared" si="2"/>
        <v>16</v>
      </c>
      <c r="I24" s="19">
        <f t="shared" si="12"/>
        <v>169.49999999999997</v>
      </c>
      <c r="J24" s="1">
        <f t="shared" si="4"/>
        <v>15</v>
      </c>
      <c r="K24" s="2">
        <f t="shared" si="5"/>
        <v>5.6499999999999995</v>
      </c>
      <c r="L24" s="3" t="s">
        <v>73</v>
      </c>
      <c r="M24" s="3" t="s">
        <v>17</v>
      </c>
      <c r="N24" s="12">
        <f t="shared" si="6"/>
        <v>15</v>
      </c>
      <c r="O24" s="8">
        <f t="shared" si="7"/>
        <v>1</v>
      </c>
      <c r="P24" s="8">
        <f t="shared" si="8"/>
        <v>3</v>
      </c>
      <c r="Q24" s="8">
        <f t="shared" si="9"/>
        <v>2</v>
      </c>
      <c r="R24" s="10">
        <f t="shared" si="10"/>
        <v>3</v>
      </c>
      <c r="S24" s="3">
        <v>-1</v>
      </c>
      <c r="T24" s="3" t="s">
        <v>29</v>
      </c>
      <c r="U24" s="15">
        <f t="shared" si="13"/>
        <v>1</v>
      </c>
      <c r="AC24" s="1" t="s">
        <v>13</v>
      </c>
      <c r="AD24" s="1" t="s">
        <v>20</v>
      </c>
      <c r="AE24" s="1" t="s">
        <v>11</v>
      </c>
      <c r="AF24" s="1" t="s">
        <v>17</v>
      </c>
      <c r="AG24" s="1" t="s">
        <v>21</v>
      </c>
      <c r="AH24" s="1" t="s">
        <v>22</v>
      </c>
      <c r="AI24" s="1" t="s">
        <v>23</v>
      </c>
      <c r="AJ24" s="1" t="s">
        <v>16</v>
      </c>
      <c r="AK24" s="1" t="s">
        <v>15</v>
      </c>
      <c r="AL24" s="1" t="s">
        <v>14</v>
      </c>
    </row>
    <row r="25" spans="1:38">
      <c r="A25" s="3" t="s">
        <v>132</v>
      </c>
      <c r="B25" s="13">
        <v>110000</v>
      </c>
      <c r="C25" s="6" t="s">
        <v>64</v>
      </c>
      <c r="D25" s="3">
        <v>100</v>
      </c>
      <c r="E25" s="3">
        <v>90</v>
      </c>
      <c r="F25" s="2">
        <f t="shared" si="0"/>
        <v>90</v>
      </c>
      <c r="G25" s="1">
        <f t="shared" si="1"/>
        <v>1</v>
      </c>
      <c r="H25" s="1">
        <f t="shared" si="2"/>
        <v>12</v>
      </c>
      <c r="I25" s="19">
        <f t="shared" si="12"/>
        <v>1350</v>
      </c>
      <c r="J25" s="1">
        <f t="shared" si="4"/>
        <v>15</v>
      </c>
      <c r="K25" s="2">
        <f t="shared" si="5"/>
        <v>45</v>
      </c>
      <c r="L25" s="3" t="s">
        <v>65</v>
      </c>
      <c r="M25" s="3" t="s">
        <v>17</v>
      </c>
      <c r="N25" s="12">
        <f t="shared" si="6"/>
        <v>15</v>
      </c>
      <c r="O25" s="8">
        <f t="shared" si="7"/>
        <v>1</v>
      </c>
      <c r="P25" s="8">
        <f t="shared" si="8"/>
        <v>0</v>
      </c>
      <c r="Q25" s="8">
        <f t="shared" si="9"/>
        <v>1</v>
      </c>
      <c r="R25" s="10">
        <f t="shared" si="10"/>
        <v>0</v>
      </c>
      <c r="S25" s="3">
        <v>1</v>
      </c>
      <c r="T25" s="3"/>
      <c r="U25" s="15">
        <f t="shared" si="13"/>
        <v>13</v>
      </c>
      <c r="AC25" s="1" t="s">
        <v>13</v>
      </c>
      <c r="AD25" s="1" t="s">
        <v>20</v>
      </c>
      <c r="AE25" s="1" t="s">
        <v>11</v>
      </c>
      <c r="AF25" s="1" t="s">
        <v>17</v>
      </c>
      <c r="AG25" s="1" t="s">
        <v>21</v>
      </c>
      <c r="AH25" s="1" t="s">
        <v>22</v>
      </c>
      <c r="AI25" s="1" t="s">
        <v>23</v>
      </c>
      <c r="AJ25" s="1" t="s">
        <v>16</v>
      </c>
      <c r="AK25" s="1" t="s">
        <v>15</v>
      </c>
      <c r="AL25" s="1" t="s">
        <v>14</v>
      </c>
    </row>
    <row r="26" spans="1:38" s="15" customFormat="1">
      <c r="A26" s="15" t="s">
        <v>133</v>
      </c>
      <c r="B26" s="16">
        <v>40000</v>
      </c>
      <c r="C26" s="17" t="s">
        <v>144</v>
      </c>
      <c r="D26" s="15">
        <v>180</v>
      </c>
      <c r="E26" s="15">
        <v>25</v>
      </c>
      <c r="F26" s="18">
        <f t="shared" si="0"/>
        <v>45</v>
      </c>
      <c r="G26" s="15">
        <f t="shared" si="1"/>
        <v>2</v>
      </c>
      <c r="H26" s="15">
        <f t="shared" si="2"/>
        <v>15</v>
      </c>
      <c r="I26" s="18">
        <f t="shared" si="12"/>
        <v>675</v>
      </c>
      <c r="J26" s="15">
        <f t="shared" si="4"/>
        <v>15</v>
      </c>
      <c r="K26" s="18">
        <f t="shared" si="5"/>
        <v>22.5</v>
      </c>
      <c r="L26" s="15" t="s">
        <v>46</v>
      </c>
      <c r="M26" s="15" t="s">
        <v>17</v>
      </c>
      <c r="N26" s="15">
        <f t="shared" si="6"/>
        <v>15</v>
      </c>
      <c r="O26" s="15">
        <f t="shared" si="7"/>
        <v>1</v>
      </c>
      <c r="P26" s="15">
        <f t="shared" si="8"/>
        <v>2</v>
      </c>
      <c r="Q26" s="15">
        <f t="shared" si="9"/>
        <v>2</v>
      </c>
      <c r="R26" s="15">
        <f t="shared" si="10"/>
        <v>2</v>
      </c>
      <c r="S26" s="15">
        <v>0</v>
      </c>
      <c r="T26" s="15" t="s">
        <v>29</v>
      </c>
      <c r="U26" s="15">
        <f t="shared" si="13"/>
        <v>6</v>
      </c>
      <c r="AC26" s="15" t="s">
        <v>13</v>
      </c>
      <c r="AD26" s="15" t="s">
        <v>20</v>
      </c>
      <c r="AE26" s="15" t="s">
        <v>11</v>
      </c>
      <c r="AF26" s="15" t="s">
        <v>17</v>
      </c>
      <c r="AG26" s="15" t="s">
        <v>21</v>
      </c>
      <c r="AH26" s="15" t="s">
        <v>22</v>
      </c>
      <c r="AI26" s="15" t="s">
        <v>23</v>
      </c>
      <c r="AJ26" s="15" t="s">
        <v>16</v>
      </c>
      <c r="AK26" s="15" t="s">
        <v>15</v>
      </c>
      <c r="AL26" s="15" t="s">
        <v>14</v>
      </c>
    </row>
    <row r="27" spans="1:38" s="15" customFormat="1">
      <c r="A27" s="15" t="s">
        <v>61</v>
      </c>
      <c r="B27" s="16">
        <v>15000</v>
      </c>
      <c r="C27" s="17" t="s">
        <v>81</v>
      </c>
      <c r="D27" s="15">
        <v>60</v>
      </c>
      <c r="E27" s="15">
        <v>10</v>
      </c>
      <c r="F27" s="18">
        <f t="shared" si="0"/>
        <v>6</v>
      </c>
      <c r="G27" s="15">
        <f t="shared" si="1"/>
        <v>3</v>
      </c>
      <c r="H27" s="15">
        <f t="shared" si="2"/>
        <v>17</v>
      </c>
      <c r="I27" s="18">
        <f t="shared" si="12"/>
        <v>72</v>
      </c>
      <c r="J27" s="15">
        <f t="shared" si="4"/>
        <v>10</v>
      </c>
      <c r="K27" s="18">
        <f t="shared" si="5"/>
        <v>3</v>
      </c>
      <c r="L27" s="15" t="s">
        <v>59</v>
      </c>
      <c r="M27" s="15" t="s">
        <v>11</v>
      </c>
      <c r="N27" s="15">
        <f t="shared" si="6"/>
        <v>12</v>
      </c>
      <c r="O27" s="15">
        <f t="shared" si="7"/>
        <v>0</v>
      </c>
      <c r="P27" s="15">
        <f t="shared" si="8"/>
        <v>4</v>
      </c>
      <c r="Q27" s="15">
        <f t="shared" si="9"/>
        <v>3</v>
      </c>
      <c r="R27" s="15">
        <f t="shared" si="10"/>
        <v>4</v>
      </c>
      <c r="S27" s="15">
        <v>-1</v>
      </c>
      <c r="T27" s="15" t="s">
        <v>34</v>
      </c>
      <c r="U27" s="15">
        <f t="shared" si="13"/>
        <v>1</v>
      </c>
      <c r="AC27" s="15" t="s">
        <v>13</v>
      </c>
      <c r="AD27" s="15" t="s">
        <v>20</v>
      </c>
      <c r="AE27" s="15" t="s">
        <v>11</v>
      </c>
      <c r="AF27" s="15" t="s">
        <v>17</v>
      </c>
      <c r="AG27" s="15" t="s">
        <v>21</v>
      </c>
      <c r="AH27" s="15" t="s">
        <v>22</v>
      </c>
      <c r="AI27" s="15" t="s">
        <v>23</v>
      </c>
      <c r="AJ27" s="15" t="s">
        <v>16</v>
      </c>
      <c r="AK27" s="15" t="s">
        <v>15</v>
      </c>
      <c r="AL27" s="15" t="s">
        <v>14</v>
      </c>
    </row>
    <row r="28" spans="1:38" s="15" customFormat="1">
      <c r="A28" s="15" t="s">
        <v>47</v>
      </c>
      <c r="B28" s="16">
        <v>280000</v>
      </c>
      <c r="C28" s="17" t="s">
        <v>49</v>
      </c>
      <c r="D28" s="15">
        <v>175</v>
      </c>
      <c r="E28" s="15">
        <v>90</v>
      </c>
      <c r="F28" s="18">
        <f t="shared" si="0"/>
        <v>157.5</v>
      </c>
      <c r="G28" s="15">
        <f t="shared" si="1"/>
        <v>1</v>
      </c>
      <c r="H28" s="15">
        <f t="shared" si="2"/>
        <v>16</v>
      </c>
      <c r="I28" s="18">
        <f t="shared" si="12"/>
        <v>4725</v>
      </c>
      <c r="J28" s="15">
        <f t="shared" si="4"/>
        <v>30</v>
      </c>
      <c r="K28" s="18">
        <f t="shared" si="5"/>
        <v>78.75</v>
      </c>
      <c r="L28" s="15" t="s">
        <v>48</v>
      </c>
      <c r="M28" s="15" t="s">
        <v>16</v>
      </c>
      <c r="N28" s="15">
        <f t="shared" si="6"/>
        <v>30</v>
      </c>
      <c r="O28" s="15">
        <f t="shared" si="7"/>
        <v>5</v>
      </c>
      <c r="P28" s="15">
        <f t="shared" si="8"/>
        <v>0</v>
      </c>
      <c r="Q28" s="15">
        <f t="shared" si="9"/>
        <v>1</v>
      </c>
      <c r="R28" s="15">
        <f t="shared" si="10"/>
        <v>0</v>
      </c>
      <c r="S28" s="15">
        <v>1</v>
      </c>
      <c r="T28" s="15" t="s">
        <v>39</v>
      </c>
      <c r="U28" s="15">
        <f t="shared" si="13"/>
        <v>47</v>
      </c>
      <c r="AC28" s="15" t="s">
        <v>13</v>
      </c>
      <c r="AD28" s="15" t="s">
        <v>20</v>
      </c>
      <c r="AE28" s="15" t="s">
        <v>11</v>
      </c>
      <c r="AF28" s="15" t="s">
        <v>17</v>
      </c>
      <c r="AG28" s="15" t="s">
        <v>21</v>
      </c>
      <c r="AH28" s="15" t="s">
        <v>22</v>
      </c>
      <c r="AI28" s="15" t="s">
        <v>23</v>
      </c>
      <c r="AJ28" s="15" t="s">
        <v>16</v>
      </c>
      <c r="AK28" s="15" t="s">
        <v>15</v>
      </c>
      <c r="AL28" s="15" t="s">
        <v>14</v>
      </c>
    </row>
    <row r="29" spans="1:38">
      <c r="A29" s="3" t="s">
        <v>103</v>
      </c>
      <c r="B29" s="13">
        <v>34000</v>
      </c>
      <c r="C29" s="6" t="s">
        <v>105</v>
      </c>
      <c r="D29" s="3">
        <v>50</v>
      </c>
      <c r="E29" s="3">
        <v>20</v>
      </c>
      <c r="F29" s="2">
        <f t="shared" si="0"/>
        <v>10</v>
      </c>
      <c r="G29" s="1">
        <f t="shared" si="1"/>
        <v>3</v>
      </c>
      <c r="H29" s="1">
        <f t="shared" si="2"/>
        <v>22</v>
      </c>
      <c r="I29" s="19">
        <f t="shared" si="12"/>
        <v>350</v>
      </c>
      <c r="J29" s="1">
        <f t="shared" si="4"/>
        <v>30</v>
      </c>
      <c r="K29" s="2">
        <f t="shared" si="5"/>
        <v>5</v>
      </c>
      <c r="L29" s="3" t="s">
        <v>104</v>
      </c>
      <c r="M29" s="3" t="s">
        <v>15</v>
      </c>
      <c r="N29" s="12">
        <f t="shared" si="6"/>
        <v>35</v>
      </c>
      <c r="O29" s="8">
        <f t="shared" si="7"/>
        <v>6</v>
      </c>
      <c r="P29" s="8">
        <f t="shared" si="8"/>
        <v>3</v>
      </c>
      <c r="Q29" s="8">
        <f t="shared" si="9"/>
        <v>3</v>
      </c>
      <c r="R29" s="10">
        <f t="shared" si="10"/>
        <v>4</v>
      </c>
      <c r="S29" s="3">
        <v>-1</v>
      </c>
      <c r="T29" s="3" t="s">
        <v>39</v>
      </c>
      <c r="U29" s="15">
        <f t="shared" si="13"/>
        <v>3</v>
      </c>
      <c r="AC29" s="1" t="s">
        <v>13</v>
      </c>
      <c r="AD29" s="1" t="s">
        <v>20</v>
      </c>
      <c r="AE29" s="1" t="s">
        <v>11</v>
      </c>
      <c r="AF29" s="1" t="s">
        <v>17</v>
      </c>
      <c r="AG29" s="1" t="s">
        <v>21</v>
      </c>
      <c r="AH29" s="1" t="s">
        <v>22</v>
      </c>
      <c r="AI29" s="1" t="s">
        <v>23</v>
      </c>
      <c r="AJ29" s="1" t="s">
        <v>16</v>
      </c>
      <c r="AK29" s="1" t="s">
        <v>15</v>
      </c>
      <c r="AL29" s="1" t="s">
        <v>14</v>
      </c>
    </row>
    <row r="30" spans="1:38">
      <c r="A30" s="3" t="s">
        <v>66</v>
      </c>
      <c r="B30" s="13">
        <v>70000</v>
      </c>
      <c r="C30" s="6" t="s">
        <v>68</v>
      </c>
      <c r="D30" s="3">
        <v>140</v>
      </c>
      <c r="E30" s="3">
        <v>50</v>
      </c>
      <c r="F30" s="2">
        <f t="shared" si="0"/>
        <v>70</v>
      </c>
      <c r="G30" s="1">
        <f t="shared" si="1"/>
        <v>1</v>
      </c>
      <c r="H30" s="1">
        <f t="shared" si="2"/>
        <v>13</v>
      </c>
      <c r="I30" s="19">
        <f t="shared" si="12"/>
        <v>1050</v>
      </c>
      <c r="J30" s="1">
        <f t="shared" si="4"/>
        <v>15</v>
      </c>
      <c r="K30" s="2">
        <f t="shared" si="5"/>
        <v>35</v>
      </c>
      <c r="L30" s="3" t="s">
        <v>67</v>
      </c>
      <c r="M30" s="3" t="s">
        <v>17</v>
      </c>
      <c r="N30" s="12">
        <f t="shared" si="6"/>
        <v>15</v>
      </c>
      <c r="O30" s="8">
        <f t="shared" si="7"/>
        <v>1</v>
      </c>
      <c r="P30" s="8">
        <f t="shared" si="8"/>
        <v>1</v>
      </c>
      <c r="Q30" s="8">
        <f t="shared" si="9"/>
        <v>1</v>
      </c>
      <c r="R30" s="10">
        <f t="shared" si="10"/>
        <v>0</v>
      </c>
      <c r="S30" s="3">
        <v>1</v>
      </c>
      <c r="T30" s="3" t="s">
        <v>27</v>
      </c>
      <c r="U30" s="15">
        <f t="shared" si="13"/>
        <v>10</v>
      </c>
      <c r="AC30" s="1" t="s">
        <v>13</v>
      </c>
      <c r="AD30" s="1" t="s">
        <v>20</v>
      </c>
      <c r="AE30" s="1" t="s">
        <v>11</v>
      </c>
      <c r="AF30" s="1" t="s">
        <v>17</v>
      </c>
      <c r="AG30" s="1" t="s">
        <v>21</v>
      </c>
      <c r="AH30" s="1" t="s">
        <v>22</v>
      </c>
      <c r="AI30" s="1" t="s">
        <v>23</v>
      </c>
      <c r="AJ30" s="1" t="s">
        <v>16</v>
      </c>
      <c r="AK30" s="1" t="s">
        <v>15</v>
      </c>
      <c r="AL30" s="1" t="s">
        <v>14</v>
      </c>
    </row>
    <row r="31" spans="1:38">
      <c r="A31" s="3" t="s">
        <v>114</v>
      </c>
      <c r="B31" s="13">
        <v>110000</v>
      </c>
      <c r="C31" s="6" t="s">
        <v>115</v>
      </c>
      <c r="D31" s="3">
        <v>150</v>
      </c>
      <c r="E31" s="3">
        <v>60</v>
      </c>
      <c r="F31" s="2">
        <f t="shared" si="0"/>
        <v>90</v>
      </c>
      <c r="G31" s="1">
        <f t="shared" si="1"/>
        <v>0</v>
      </c>
      <c r="H31" s="1">
        <f t="shared" si="2"/>
        <v>11</v>
      </c>
      <c r="I31" s="19">
        <f t="shared" si="12"/>
        <v>1350</v>
      </c>
      <c r="J31" s="1">
        <f t="shared" si="4"/>
        <v>15</v>
      </c>
      <c r="K31" s="2">
        <f t="shared" si="5"/>
        <v>45</v>
      </c>
      <c r="L31" s="3" t="s">
        <v>116</v>
      </c>
      <c r="M31" s="3" t="s">
        <v>17</v>
      </c>
      <c r="N31" s="12">
        <f t="shared" si="6"/>
        <v>15</v>
      </c>
      <c r="O31" s="8">
        <f t="shared" si="7"/>
        <v>1</v>
      </c>
      <c r="P31" s="8">
        <f t="shared" si="8"/>
        <v>0</v>
      </c>
      <c r="Q31" s="8">
        <f t="shared" si="9"/>
        <v>0</v>
      </c>
      <c r="R31" s="10">
        <f t="shared" si="10"/>
        <v>0</v>
      </c>
      <c r="S31" s="3">
        <v>0</v>
      </c>
      <c r="T31" s="3" t="s">
        <v>27</v>
      </c>
      <c r="U31" s="15">
        <f t="shared" si="13"/>
        <v>13</v>
      </c>
      <c r="AC31" s="1" t="s">
        <v>13</v>
      </c>
      <c r="AD31" s="1" t="s">
        <v>20</v>
      </c>
      <c r="AE31" s="1" t="s">
        <v>11</v>
      </c>
      <c r="AF31" s="1" t="s">
        <v>17</v>
      </c>
      <c r="AG31" s="1" t="s">
        <v>21</v>
      </c>
      <c r="AH31" s="1" t="s">
        <v>22</v>
      </c>
      <c r="AI31" s="1" t="s">
        <v>23</v>
      </c>
      <c r="AJ31" s="1" t="s">
        <v>16</v>
      </c>
      <c r="AK31" s="1" t="s">
        <v>15</v>
      </c>
      <c r="AL31" s="1" t="s">
        <v>14</v>
      </c>
    </row>
    <row r="32" spans="1:38">
      <c r="A32" s="3" t="s">
        <v>108</v>
      </c>
      <c r="B32" s="13">
        <v>27500</v>
      </c>
      <c r="C32" s="6" t="s">
        <v>109</v>
      </c>
      <c r="D32" s="3">
        <v>45</v>
      </c>
      <c r="E32" s="3">
        <v>20</v>
      </c>
      <c r="F32" s="2">
        <f t="shared" si="0"/>
        <v>9</v>
      </c>
      <c r="G32" s="1">
        <f t="shared" si="1"/>
        <v>3</v>
      </c>
      <c r="H32" s="1">
        <f t="shared" si="2"/>
        <v>22</v>
      </c>
      <c r="I32" s="19">
        <f t="shared" si="12"/>
        <v>270</v>
      </c>
      <c r="J32" s="1">
        <f t="shared" si="4"/>
        <v>30</v>
      </c>
      <c r="K32" s="2">
        <f t="shared" si="5"/>
        <v>4.5</v>
      </c>
      <c r="L32" s="3" t="s">
        <v>110</v>
      </c>
      <c r="M32" s="3" t="s">
        <v>16</v>
      </c>
      <c r="N32" s="12">
        <f t="shared" si="6"/>
        <v>30</v>
      </c>
      <c r="O32" s="8">
        <f t="shared" si="7"/>
        <v>5</v>
      </c>
      <c r="P32" s="8">
        <f t="shared" si="8"/>
        <v>4</v>
      </c>
      <c r="Q32" s="8">
        <f t="shared" si="9"/>
        <v>3</v>
      </c>
      <c r="R32" s="10">
        <f t="shared" si="10"/>
        <v>4</v>
      </c>
      <c r="S32" s="3">
        <v>-1</v>
      </c>
      <c r="T32" s="3" t="s">
        <v>27</v>
      </c>
      <c r="U32" s="15">
        <f t="shared" si="13"/>
        <v>2</v>
      </c>
      <c r="AC32" s="1" t="s">
        <v>13</v>
      </c>
      <c r="AD32" s="1" t="s">
        <v>20</v>
      </c>
      <c r="AE32" s="1" t="s">
        <v>11</v>
      </c>
      <c r="AF32" s="1" t="s">
        <v>17</v>
      </c>
      <c r="AG32" s="1" t="s">
        <v>21</v>
      </c>
      <c r="AH32" s="1" t="s">
        <v>22</v>
      </c>
      <c r="AI32" s="1" t="s">
        <v>23</v>
      </c>
      <c r="AJ32" s="1" t="s">
        <v>16</v>
      </c>
      <c r="AK32" s="1" t="s">
        <v>15</v>
      </c>
      <c r="AL32" s="1" t="s">
        <v>14</v>
      </c>
    </row>
    <row r="33" spans="1:38">
      <c r="A33" s="3" t="s">
        <v>106</v>
      </c>
      <c r="B33" s="13">
        <v>12000</v>
      </c>
      <c r="C33" s="6" t="s">
        <v>80</v>
      </c>
      <c r="D33" s="3">
        <v>80</v>
      </c>
      <c r="E33" s="3">
        <v>15</v>
      </c>
      <c r="F33" s="2">
        <f t="shared" si="0"/>
        <v>12</v>
      </c>
      <c r="G33" s="1">
        <f t="shared" si="1"/>
        <v>4</v>
      </c>
      <c r="H33" s="1">
        <f t="shared" si="2"/>
        <v>18</v>
      </c>
      <c r="I33" s="19">
        <f t="shared" si="12"/>
        <v>180</v>
      </c>
      <c r="J33" s="1">
        <f t="shared" si="4"/>
        <v>15</v>
      </c>
      <c r="K33" s="2">
        <f t="shared" si="5"/>
        <v>6</v>
      </c>
      <c r="L33" s="3" t="s">
        <v>107</v>
      </c>
      <c r="M33" s="3" t="s">
        <v>17</v>
      </c>
      <c r="N33" s="12">
        <f t="shared" si="6"/>
        <v>15</v>
      </c>
      <c r="O33" s="8">
        <f t="shared" si="7"/>
        <v>1</v>
      </c>
      <c r="P33" s="8">
        <f t="shared" si="8"/>
        <v>3</v>
      </c>
      <c r="Q33" s="8">
        <f t="shared" si="9"/>
        <v>4</v>
      </c>
      <c r="R33" s="10">
        <f t="shared" si="10"/>
        <v>3</v>
      </c>
      <c r="S33" s="3">
        <v>1</v>
      </c>
      <c r="T33" s="3" t="s">
        <v>27</v>
      </c>
      <c r="U33" s="15">
        <f t="shared" si="13"/>
        <v>1</v>
      </c>
      <c r="AC33" s="1" t="s">
        <v>13</v>
      </c>
      <c r="AD33" s="1" t="s">
        <v>20</v>
      </c>
      <c r="AE33" s="1" t="s">
        <v>11</v>
      </c>
      <c r="AF33" s="1" t="s">
        <v>17</v>
      </c>
      <c r="AG33" s="1" t="s">
        <v>21</v>
      </c>
      <c r="AH33" s="1" t="s">
        <v>22</v>
      </c>
      <c r="AI33" s="1" t="s">
        <v>23</v>
      </c>
      <c r="AJ33" s="1" t="s">
        <v>16</v>
      </c>
      <c r="AK33" s="1" t="s">
        <v>15</v>
      </c>
      <c r="AL33" s="1" t="s">
        <v>14</v>
      </c>
    </row>
    <row r="34" spans="1:38">
      <c r="A34" s="3" t="s">
        <v>95</v>
      </c>
      <c r="B34" s="13">
        <v>12000</v>
      </c>
      <c r="C34" s="6" t="s">
        <v>80</v>
      </c>
      <c r="D34" s="3">
        <v>80</v>
      </c>
      <c r="E34" s="3">
        <v>15</v>
      </c>
      <c r="F34" s="2">
        <f t="shared" ref="F34:F65" si="14">ROUNDUP((D34*E34*10)/1000,1)</f>
        <v>12</v>
      </c>
      <c r="G34" s="1">
        <f t="shared" ref="G34:G65" si="15">R34+S34</f>
        <v>3</v>
      </c>
      <c r="H34" s="1">
        <f t="shared" ref="H34:H65" si="16">10+O34+P34+Q34</f>
        <v>16</v>
      </c>
      <c r="I34" s="19">
        <f t="shared" si="12"/>
        <v>120</v>
      </c>
      <c r="J34" s="1">
        <f t="shared" ref="J34:J65" si="17">IF(M34="Bone",5,IF(M34="Wood",10,IF(M34="Dense Wood",15,IF(M34="Ceramics",15,IF(M34="Stone",20,IF(M34="Crystal",20,IF(M34="Iron",30,IF(M34="Steel",30,IF(M34="Adamantine",35,IF(M34="Living Plant",5,0))))))))))</f>
        <v>5</v>
      </c>
      <c r="K34" s="2">
        <f t="shared" ref="K34:K65" si="18">F34/2</f>
        <v>6</v>
      </c>
      <c r="L34" s="3" t="s">
        <v>73</v>
      </c>
      <c r="M34" s="3" t="s">
        <v>13</v>
      </c>
      <c r="N34" s="12">
        <f t="shared" ref="N34:N65" si="19">IF(M34="Bone",10,IF(M34="Wood",12,IF(M34="Dense Wood",15,IF(M34="Ceramics",15,IF(M34="Stone",20,IF(M34="Crystal",25,IF(M34="Iron",30,IF(M34="Steel",35,IF(M34="Adamantine",40,IF(M34="Living Plant",12,0))))))))))</f>
        <v>10</v>
      </c>
      <c r="O34" s="8">
        <f t="shared" ref="O34:O65" si="20">IF(M34="Bone",0,IF(M34="Wood",0,IF(M34="Dense Wood",1,IF(M34="Ceramics",1,IF(M34="Stone",3,IF(M34="Crystal",3,IF(M34="Iron",5,IF(M34="Steel",6,IF(M34="Adamantine",7,0)))))))))</f>
        <v>0</v>
      </c>
      <c r="P34" s="8">
        <f t="shared" ref="P34:P65" si="21">IF(F34&lt;5,5,IF(F34&lt;10,4,IF(F34&lt;25,3,IF(F34&lt;50,2,IF(F34&lt;75,1,0)))))</f>
        <v>3</v>
      </c>
      <c r="Q34" s="8">
        <f t="shared" ref="Q34:Q65" si="22">G34</f>
        <v>3</v>
      </c>
      <c r="R34" s="10">
        <f t="shared" ref="R34:R65" si="23">IF(F34&lt;4,5,IF(F34&lt;11,4,IF(F34&lt;30,3,IF(F34&lt;50,2,IF(F34&lt;5,1,0)))))</f>
        <v>3</v>
      </c>
      <c r="S34" s="3">
        <v>0</v>
      </c>
      <c r="T34" s="3" t="s">
        <v>39</v>
      </c>
      <c r="U34" s="15">
        <f t="shared" si="13"/>
        <v>1</v>
      </c>
      <c r="AC34" s="1" t="s">
        <v>13</v>
      </c>
      <c r="AD34" s="1" t="s">
        <v>20</v>
      </c>
      <c r="AE34" s="1" t="s">
        <v>11</v>
      </c>
      <c r="AF34" s="1" t="s">
        <v>17</v>
      </c>
      <c r="AG34" s="1" t="s">
        <v>21</v>
      </c>
      <c r="AH34" s="1" t="s">
        <v>22</v>
      </c>
      <c r="AI34" s="1" t="s">
        <v>23</v>
      </c>
      <c r="AJ34" s="1" t="s">
        <v>16</v>
      </c>
      <c r="AK34" s="1" t="s">
        <v>15</v>
      </c>
      <c r="AL34" s="1" t="s">
        <v>14</v>
      </c>
    </row>
    <row r="35" spans="1:38">
      <c r="A35" s="3" t="s">
        <v>89</v>
      </c>
      <c r="B35" s="13" t="s">
        <v>90</v>
      </c>
      <c r="C35" s="6" t="s">
        <v>91</v>
      </c>
      <c r="D35" s="3">
        <v>60</v>
      </c>
      <c r="E35" s="3">
        <v>25</v>
      </c>
      <c r="F35" s="2">
        <f t="shared" si="14"/>
        <v>15</v>
      </c>
      <c r="G35" s="1">
        <f t="shared" si="15"/>
        <v>4</v>
      </c>
      <c r="H35" s="1">
        <f t="shared" si="16"/>
        <v>17</v>
      </c>
      <c r="I35" s="19">
        <f t="shared" si="12"/>
        <v>180</v>
      </c>
      <c r="J35" s="1">
        <f t="shared" si="17"/>
        <v>5</v>
      </c>
      <c r="K35" s="2">
        <f t="shared" si="18"/>
        <v>7.5</v>
      </c>
      <c r="L35" s="3" t="s">
        <v>59</v>
      </c>
      <c r="M35" s="3" t="s">
        <v>20</v>
      </c>
      <c r="N35" s="12">
        <f t="shared" si="19"/>
        <v>12</v>
      </c>
      <c r="O35" s="8">
        <f t="shared" si="20"/>
        <v>0</v>
      </c>
      <c r="P35" s="8">
        <f t="shared" si="21"/>
        <v>3</v>
      </c>
      <c r="Q35" s="8">
        <f t="shared" si="22"/>
        <v>4</v>
      </c>
      <c r="R35" s="10">
        <f t="shared" si="23"/>
        <v>3</v>
      </c>
      <c r="S35" s="3">
        <v>1</v>
      </c>
      <c r="T35" s="3" t="s">
        <v>34</v>
      </c>
      <c r="U35" s="15">
        <f t="shared" si="13"/>
        <v>1</v>
      </c>
      <c r="AC35" s="1" t="s">
        <v>13</v>
      </c>
      <c r="AD35" s="1" t="s">
        <v>20</v>
      </c>
      <c r="AE35" s="1" t="s">
        <v>11</v>
      </c>
      <c r="AF35" s="1" t="s">
        <v>17</v>
      </c>
      <c r="AG35" s="1" t="s">
        <v>21</v>
      </c>
      <c r="AH35" s="1" t="s">
        <v>22</v>
      </c>
      <c r="AI35" s="1" t="s">
        <v>23</v>
      </c>
      <c r="AJ35" s="1" t="s">
        <v>16</v>
      </c>
      <c r="AK35" s="1" t="s">
        <v>15</v>
      </c>
      <c r="AL35" s="1" t="s">
        <v>14</v>
      </c>
    </row>
    <row r="36" spans="1:38" s="15" customFormat="1">
      <c r="A36" s="15" t="s">
        <v>134</v>
      </c>
      <c r="B36" s="16">
        <v>45000</v>
      </c>
      <c r="C36" s="17" t="s">
        <v>41</v>
      </c>
      <c r="D36" s="15">
        <v>250</v>
      </c>
      <c r="E36" s="15">
        <v>25</v>
      </c>
      <c r="F36" s="18">
        <f t="shared" si="14"/>
        <v>62.5</v>
      </c>
      <c r="G36" s="15">
        <f t="shared" si="15"/>
        <v>2</v>
      </c>
      <c r="H36" s="15">
        <f t="shared" si="16"/>
        <v>14</v>
      </c>
      <c r="I36" s="18">
        <f t="shared" si="12"/>
        <v>937.5</v>
      </c>
      <c r="J36" s="15">
        <f t="shared" si="17"/>
        <v>15</v>
      </c>
      <c r="K36" s="18">
        <f t="shared" si="18"/>
        <v>31.25</v>
      </c>
      <c r="L36" s="15" t="s">
        <v>50</v>
      </c>
      <c r="M36" s="15" t="s">
        <v>17</v>
      </c>
      <c r="N36" s="15">
        <f t="shared" si="19"/>
        <v>15</v>
      </c>
      <c r="O36" s="15">
        <f t="shared" si="20"/>
        <v>1</v>
      </c>
      <c r="P36" s="15">
        <f t="shared" si="21"/>
        <v>1</v>
      </c>
      <c r="Q36" s="15">
        <f t="shared" si="22"/>
        <v>2</v>
      </c>
      <c r="R36" s="15">
        <f t="shared" si="23"/>
        <v>0</v>
      </c>
      <c r="S36" s="15">
        <v>2</v>
      </c>
      <c r="T36" s="15" t="s">
        <v>29</v>
      </c>
      <c r="U36" s="15">
        <f t="shared" si="13"/>
        <v>9</v>
      </c>
      <c r="AC36" s="15" t="s">
        <v>13</v>
      </c>
      <c r="AD36" s="15" t="s">
        <v>20</v>
      </c>
      <c r="AE36" s="15" t="s">
        <v>11</v>
      </c>
      <c r="AF36" s="15" t="s">
        <v>17</v>
      </c>
      <c r="AG36" s="15" t="s">
        <v>21</v>
      </c>
      <c r="AH36" s="15" t="s">
        <v>22</v>
      </c>
      <c r="AI36" s="15" t="s">
        <v>23</v>
      </c>
      <c r="AJ36" s="15" t="s">
        <v>16</v>
      </c>
      <c r="AK36" s="15" t="s">
        <v>15</v>
      </c>
      <c r="AL36" s="15" t="s">
        <v>14</v>
      </c>
    </row>
    <row r="37" spans="1:38">
      <c r="A37" s="3" t="s">
        <v>69</v>
      </c>
      <c r="B37" s="13">
        <v>30000</v>
      </c>
      <c r="C37" s="6" t="s">
        <v>71</v>
      </c>
      <c r="D37" s="3">
        <v>100</v>
      </c>
      <c r="E37" s="3">
        <v>50</v>
      </c>
      <c r="F37" s="2">
        <f t="shared" si="14"/>
        <v>50</v>
      </c>
      <c r="G37" s="1">
        <f t="shared" si="15"/>
        <v>3</v>
      </c>
      <c r="H37" s="1">
        <f t="shared" si="16"/>
        <v>14</v>
      </c>
      <c r="I37" s="19">
        <f t="shared" si="12"/>
        <v>600</v>
      </c>
      <c r="J37" s="1">
        <f t="shared" si="17"/>
        <v>10</v>
      </c>
      <c r="K37" s="2">
        <f t="shared" si="18"/>
        <v>25</v>
      </c>
      <c r="L37" s="3" t="s">
        <v>70</v>
      </c>
      <c r="M37" s="3" t="s">
        <v>11</v>
      </c>
      <c r="N37" s="12">
        <f t="shared" si="19"/>
        <v>12</v>
      </c>
      <c r="O37" s="8">
        <f t="shared" si="20"/>
        <v>0</v>
      </c>
      <c r="P37" s="8">
        <f t="shared" si="21"/>
        <v>1</v>
      </c>
      <c r="Q37" s="8">
        <f t="shared" si="22"/>
        <v>3</v>
      </c>
      <c r="R37" s="10">
        <f t="shared" si="23"/>
        <v>0</v>
      </c>
      <c r="S37" s="3">
        <v>3</v>
      </c>
      <c r="T37" s="3" t="s">
        <v>29</v>
      </c>
      <c r="U37" s="15">
        <f t="shared" si="13"/>
        <v>6</v>
      </c>
      <c r="AC37" s="1" t="s">
        <v>13</v>
      </c>
      <c r="AD37" s="1" t="s">
        <v>20</v>
      </c>
      <c r="AE37" s="1" t="s">
        <v>11</v>
      </c>
      <c r="AF37" s="1" t="s">
        <v>17</v>
      </c>
      <c r="AG37" s="1" t="s">
        <v>21</v>
      </c>
      <c r="AH37" s="1" t="s">
        <v>22</v>
      </c>
      <c r="AI37" s="1" t="s">
        <v>23</v>
      </c>
      <c r="AJ37" s="1" t="s">
        <v>16</v>
      </c>
      <c r="AK37" s="1" t="s">
        <v>15</v>
      </c>
      <c r="AL37" s="1" t="s">
        <v>14</v>
      </c>
    </row>
    <row r="38" spans="1:38">
      <c r="A38" s="3" t="s">
        <v>74</v>
      </c>
      <c r="B38" s="13">
        <v>88000</v>
      </c>
      <c r="C38" s="6" t="s">
        <v>64</v>
      </c>
      <c r="D38" s="3">
        <v>250</v>
      </c>
      <c r="E38" s="3">
        <v>40</v>
      </c>
      <c r="F38" s="2">
        <f t="shared" si="14"/>
        <v>100</v>
      </c>
      <c r="G38" s="1">
        <f t="shared" si="15"/>
        <v>0</v>
      </c>
      <c r="H38" s="1">
        <f t="shared" si="16"/>
        <v>13</v>
      </c>
      <c r="I38" s="19">
        <f t="shared" si="12"/>
        <v>2500</v>
      </c>
      <c r="J38" s="1">
        <f t="shared" si="17"/>
        <v>20</v>
      </c>
      <c r="K38" s="2">
        <f t="shared" si="18"/>
        <v>50</v>
      </c>
      <c r="L38" s="3" t="s">
        <v>75</v>
      </c>
      <c r="M38" s="3" t="s">
        <v>23</v>
      </c>
      <c r="N38" s="12">
        <f t="shared" si="19"/>
        <v>25</v>
      </c>
      <c r="O38" s="8">
        <f t="shared" si="20"/>
        <v>3</v>
      </c>
      <c r="P38" s="8">
        <f t="shared" si="21"/>
        <v>0</v>
      </c>
      <c r="Q38" s="8">
        <f t="shared" si="22"/>
        <v>0</v>
      </c>
      <c r="R38" s="10">
        <f t="shared" si="23"/>
        <v>0</v>
      </c>
      <c r="S38" s="3">
        <v>0</v>
      </c>
      <c r="T38" s="3" t="s">
        <v>29</v>
      </c>
      <c r="U38" s="15">
        <f t="shared" si="13"/>
        <v>25</v>
      </c>
      <c r="AC38" s="1" t="s">
        <v>13</v>
      </c>
      <c r="AD38" s="1" t="s">
        <v>20</v>
      </c>
      <c r="AE38" s="1" t="s">
        <v>11</v>
      </c>
      <c r="AF38" s="1" t="s">
        <v>17</v>
      </c>
      <c r="AG38" s="1" t="s">
        <v>21</v>
      </c>
      <c r="AH38" s="1" t="s">
        <v>22</v>
      </c>
      <c r="AI38" s="1" t="s">
        <v>23</v>
      </c>
      <c r="AJ38" s="1" t="s">
        <v>16</v>
      </c>
      <c r="AK38" s="1" t="s">
        <v>15</v>
      </c>
      <c r="AL38" s="1" t="s">
        <v>14</v>
      </c>
    </row>
    <row r="39" spans="1:38">
      <c r="A39" s="3" t="s">
        <v>76</v>
      </c>
      <c r="B39" s="13">
        <v>3000</v>
      </c>
      <c r="C39" s="6" t="s">
        <v>60</v>
      </c>
      <c r="D39" s="3">
        <v>25</v>
      </c>
      <c r="E39" s="3">
        <v>5</v>
      </c>
      <c r="F39" s="2">
        <f t="shared" si="14"/>
        <v>1.3</v>
      </c>
      <c r="G39" s="1">
        <f t="shared" si="15"/>
        <v>4</v>
      </c>
      <c r="H39" s="1">
        <f t="shared" si="16"/>
        <v>22</v>
      </c>
      <c r="I39" s="19">
        <f t="shared" si="12"/>
        <v>32.5</v>
      </c>
      <c r="J39" s="1">
        <f t="shared" si="17"/>
        <v>20</v>
      </c>
      <c r="K39" s="2">
        <f t="shared" si="18"/>
        <v>0.65</v>
      </c>
      <c r="L39" s="3" t="s">
        <v>117</v>
      </c>
      <c r="M39" s="3" t="s">
        <v>23</v>
      </c>
      <c r="N39" s="12">
        <f t="shared" si="19"/>
        <v>25</v>
      </c>
      <c r="O39" s="8">
        <f t="shared" si="20"/>
        <v>3</v>
      </c>
      <c r="P39" s="8">
        <f t="shared" si="21"/>
        <v>5</v>
      </c>
      <c r="Q39" s="8">
        <f t="shared" si="22"/>
        <v>4</v>
      </c>
      <c r="R39" s="10">
        <f t="shared" si="23"/>
        <v>5</v>
      </c>
      <c r="S39" s="3">
        <v>-1</v>
      </c>
      <c r="T39" s="3" t="s">
        <v>27</v>
      </c>
      <c r="U39" s="15">
        <f t="shared" si="13"/>
        <v>1</v>
      </c>
      <c r="AC39" s="1" t="s">
        <v>13</v>
      </c>
      <c r="AD39" s="1" t="s">
        <v>20</v>
      </c>
      <c r="AE39" s="1" t="s">
        <v>11</v>
      </c>
      <c r="AF39" s="1" t="s">
        <v>17</v>
      </c>
      <c r="AG39" s="1" t="s">
        <v>21</v>
      </c>
      <c r="AH39" s="1" t="s">
        <v>22</v>
      </c>
      <c r="AI39" s="1" t="s">
        <v>23</v>
      </c>
      <c r="AJ39" s="1" t="s">
        <v>16</v>
      </c>
      <c r="AK39" s="1" t="s">
        <v>15</v>
      </c>
      <c r="AL39" s="1" t="s">
        <v>14</v>
      </c>
    </row>
    <row r="40" spans="1:38">
      <c r="A40" s="3" t="s">
        <v>51</v>
      </c>
      <c r="B40" s="13">
        <v>27500</v>
      </c>
      <c r="C40" s="6" t="s">
        <v>140</v>
      </c>
      <c r="D40" s="3">
        <v>120</v>
      </c>
      <c r="E40" s="3">
        <v>30</v>
      </c>
      <c r="F40" s="2">
        <f t="shared" si="14"/>
        <v>36</v>
      </c>
      <c r="G40" s="1">
        <f t="shared" si="15"/>
        <v>3</v>
      </c>
      <c r="H40" s="1">
        <f t="shared" si="16"/>
        <v>15</v>
      </c>
      <c r="I40" s="19">
        <f t="shared" si="12"/>
        <v>432</v>
      </c>
      <c r="J40" s="1">
        <f t="shared" si="17"/>
        <v>10</v>
      </c>
      <c r="K40" s="2">
        <f t="shared" si="18"/>
        <v>18</v>
      </c>
      <c r="L40" s="3" t="s">
        <v>52</v>
      </c>
      <c r="M40" s="3" t="s">
        <v>11</v>
      </c>
      <c r="N40" s="12">
        <f t="shared" si="19"/>
        <v>12</v>
      </c>
      <c r="O40" s="8">
        <f t="shared" si="20"/>
        <v>0</v>
      </c>
      <c r="P40" s="8">
        <f t="shared" si="21"/>
        <v>2</v>
      </c>
      <c r="Q40" s="8">
        <f t="shared" si="22"/>
        <v>3</v>
      </c>
      <c r="R40" s="10">
        <f t="shared" si="23"/>
        <v>2</v>
      </c>
      <c r="S40" s="3">
        <v>1</v>
      </c>
      <c r="T40" s="3" t="s">
        <v>39</v>
      </c>
      <c r="U40" s="15">
        <f t="shared" si="13"/>
        <v>4</v>
      </c>
      <c r="AC40" s="1" t="s">
        <v>13</v>
      </c>
      <c r="AD40" s="1" t="s">
        <v>20</v>
      </c>
      <c r="AE40" s="1" t="s">
        <v>11</v>
      </c>
      <c r="AF40" s="1" t="s">
        <v>17</v>
      </c>
      <c r="AG40" s="1" t="s">
        <v>21</v>
      </c>
      <c r="AH40" s="1" t="s">
        <v>22</v>
      </c>
      <c r="AI40" s="1" t="s">
        <v>23</v>
      </c>
      <c r="AJ40" s="1" t="s">
        <v>16</v>
      </c>
      <c r="AK40" s="1" t="s">
        <v>15</v>
      </c>
      <c r="AL40" s="1" t="s">
        <v>14</v>
      </c>
    </row>
    <row r="41" spans="1:38">
      <c r="A41" s="3" t="s">
        <v>77</v>
      </c>
      <c r="B41" s="13">
        <v>128000</v>
      </c>
      <c r="C41" s="6" t="s">
        <v>79</v>
      </c>
      <c r="D41" s="3">
        <v>95</v>
      </c>
      <c r="E41" s="3">
        <v>70</v>
      </c>
      <c r="F41" s="2">
        <f t="shared" si="14"/>
        <v>66.5</v>
      </c>
      <c r="G41" s="1">
        <f t="shared" si="15"/>
        <v>2</v>
      </c>
      <c r="H41" s="1">
        <f t="shared" si="16"/>
        <v>18</v>
      </c>
      <c r="I41" s="19">
        <f t="shared" si="12"/>
        <v>1995</v>
      </c>
      <c r="J41" s="1">
        <f t="shared" si="17"/>
        <v>30</v>
      </c>
      <c r="K41" s="2">
        <f t="shared" si="18"/>
        <v>33.25</v>
      </c>
      <c r="L41" s="3" t="s">
        <v>78</v>
      </c>
      <c r="M41" s="3" t="s">
        <v>16</v>
      </c>
      <c r="N41" s="12">
        <f t="shared" si="19"/>
        <v>30</v>
      </c>
      <c r="O41" s="8">
        <f t="shared" si="20"/>
        <v>5</v>
      </c>
      <c r="P41" s="8">
        <f t="shared" si="21"/>
        <v>1</v>
      </c>
      <c r="Q41" s="8">
        <f t="shared" si="22"/>
        <v>2</v>
      </c>
      <c r="R41" s="10">
        <f t="shared" si="23"/>
        <v>0</v>
      </c>
      <c r="S41" s="3">
        <v>2</v>
      </c>
      <c r="T41" s="3" t="s">
        <v>34</v>
      </c>
      <c r="U41" s="15">
        <f t="shared" si="13"/>
        <v>19</v>
      </c>
      <c r="AC41" s="1" t="s">
        <v>13</v>
      </c>
      <c r="AD41" s="1" t="s">
        <v>20</v>
      </c>
      <c r="AE41" s="1" t="s">
        <v>11</v>
      </c>
      <c r="AF41" s="1" t="s">
        <v>17</v>
      </c>
      <c r="AG41" s="1" t="s">
        <v>21</v>
      </c>
      <c r="AH41" s="1" t="s">
        <v>22</v>
      </c>
      <c r="AI41" s="1" t="s">
        <v>23</v>
      </c>
      <c r="AJ41" s="1" t="s">
        <v>16</v>
      </c>
      <c r="AK41" s="1" t="s">
        <v>15</v>
      </c>
      <c r="AL41" s="1" t="s">
        <v>14</v>
      </c>
    </row>
    <row r="42" spans="1:38">
      <c r="A42" s="3" t="s">
        <v>92</v>
      </c>
      <c r="B42" s="13">
        <v>48000</v>
      </c>
      <c r="C42" s="6" t="s">
        <v>94</v>
      </c>
      <c r="D42" s="3">
        <v>130</v>
      </c>
      <c r="E42" s="3">
        <v>20</v>
      </c>
      <c r="F42" s="2">
        <f t="shared" si="14"/>
        <v>26</v>
      </c>
      <c r="G42" s="1">
        <f t="shared" si="15"/>
        <v>4</v>
      </c>
      <c r="H42" s="1">
        <f t="shared" si="16"/>
        <v>21</v>
      </c>
      <c r="I42" s="19">
        <f t="shared" si="12"/>
        <v>780</v>
      </c>
      <c r="J42" s="1">
        <f t="shared" si="17"/>
        <v>30</v>
      </c>
      <c r="K42" s="2">
        <f t="shared" si="18"/>
        <v>13</v>
      </c>
      <c r="L42" s="3" t="s">
        <v>93</v>
      </c>
      <c r="M42" s="3" t="s">
        <v>16</v>
      </c>
      <c r="N42" s="12">
        <f t="shared" si="19"/>
        <v>30</v>
      </c>
      <c r="O42" s="8">
        <f t="shared" si="20"/>
        <v>5</v>
      </c>
      <c r="P42" s="8">
        <f t="shared" si="21"/>
        <v>2</v>
      </c>
      <c r="Q42" s="8">
        <f t="shared" si="22"/>
        <v>4</v>
      </c>
      <c r="R42" s="10">
        <f t="shared" si="23"/>
        <v>3</v>
      </c>
      <c r="S42" s="3">
        <v>1</v>
      </c>
      <c r="T42" s="3" t="s">
        <v>34</v>
      </c>
      <c r="U42" s="15">
        <f t="shared" si="13"/>
        <v>7</v>
      </c>
      <c r="AC42" s="1" t="s">
        <v>13</v>
      </c>
      <c r="AD42" s="1" t="s">
        <v>20</v>
      </c>
      <c r="AE42" s="1" t="s">
        <v>11</v>
      </c>
      <c r="AF42" s="1" t="s">
        <v>17</v>
      </c>
      <c r="AG42" s="1" t="s">
        <v>21</v>
      </c>
      <c r="AH42" s="1" t="s">
        <v>22</v>
      </c>
      <c r="AI42" s="1" t="s">
        <v>23</v>
      </c>
      <c r="AJ42" s="1" t="s">
        <v>16</v>
      </c>
      <c r="AK42" s="1" t="s">
        <v>15</v>
      </c>
      <c r="AL42" s="1" t="s">
        <v>14</v>
      </c>
    </row>
    <row r="43" spans="1:38" s="15" customFormat="1">
      <c r="A43" s="15" t="s">
        <v>53</v>
      </c>
      <c r="B43" s="16">
        <v>20000</v>
      </c>
      <c r="C43" s="17" t="s">
        <v>55</v>
      </c>
      <c r="D43" s="15">
        <v>80</v>
      </c>
      <c r="E43" s="15">
        <v>20</v>
      </c>
      <c r="F43" s="18">
        <f t="shared" si="14"/>
        <v>16</v>
      </c>
      <c r="G43" s="15">
        <f t="shared" si="15"/>
        <v>2</v>
      </c>
      <c r="H43" s="15">
        <f t="shared" si="16"/>
        <v>16</v>
      </c>
      <c r="I43" s="18">
        <f t="shared" si="12"/>
        <v>240</v>
      </c>
      <c r="J43" s="15">
        <f t="shared" si="17"/>
        <v>15</v>
      </c>
      <c r="K43" s="18">
        <f t="shared" si="18"/>
        <v>8</v>
      </c>
      <c r="L43" s="15" t="s">
        <v>54</v>
      </c>
      <c r="M43" s="15" t="s">
        <v>17</v>
      </c>
      <c r="N43" s="15">
        <f t="shared" si="19"/>
        <v>15</v>
      </c>
      <c r="O43" s="15">
        <f t="shared" si="20"/>
        <v>1</v>
      </c>
      <c r="P43" s="15">
        <f t="shared" si="21"/>
        <v>3</v>
      </c>
      <c r="Q43" s="15">
        <f t="shared" si="22"/>
        <v>2</v>
      </c>
      <c r="R43" s="15">
        <f t="shared" si="23"/>
        <v>3</v>
      </c>
      <c r="S43" s="15">
        <v>-1</v>
      </c>
      <c r="T43" s="15" t="s">
        <v>34</v>
      </c>
      <c r="U43" s="15">
        <f t="shared" si="13"/>
        <v>2</v>
      </c>
      <c r="AC43" s="15" t="s">
        <v>13</v>
      </c>
      <c r="AD43" s="15" t="s">
        <v>20</v>
      </c>
      <c r="AE43" s="15" t="s">
        <v>11</v>
      </c>
      <c r="AF43" s="15" t="s">
        <v>17</v>
      </c>
      <c r="AG43" s="15" t="s">
        <v>21</v>
      </c>
      <c r="AH43" s="15" t="s">
        <v>22</v>
      </c>
      <c r="AI43" s="15" t="s">
        <v>23</v>
      </c>
      <c r="AJ43" s="15" t="s">
        <v>16</v>
      </c>
      <c r="AK43" s="15" t="s">
        <v>15</v>
      </c>
      <c r="AL43" s="15" t="s">
        <v>14</v>
      </c>
    </row>
    <row r="44" spans="1:38">
      <c r="A44" s="3" t="s">
        <v>56</v>
      </c>
      <c r="B44" s="13">
        <v>120000</v>
      </c>
      <c r="C44" s="6" t="s">
        <v>49</v>
      </c>
      <c r="D44" s="3">
        <v>250</v>
      </c>
      <c r="E44" s="3">
        <v>40</v>
      </c>
      <c r="F44" s="2">
        <f t="shared" si="14"/>
        <v>100</v>
      </c>
      <c r="G44" s="1">
        <f t="shared" si="15"/>
        <v>1</v>
      </c>
      <c r="H44" s="1">
        <f t="shared" si="16"/>
        <v>12</v>
      </c>
      <c r="I44" s="19">
        <f t="shared" si="12"/>
        <v>1500</v>
      </c>
      <c r="J44" s="1">
        <f t="shared" si="17"/>
        <v>15</v>
      </c>
      <c r="K44" s="2">
        <f t="shared" si="18"/>
        <v>50</v>
      </c>
      <c r="L44" s="3" t="s">
        <v>57</v>
      </c>
      <c r="M44" s="3" t="s">
        <v>17</v>
      </c>
      <c r="N44" s="12">
        <f t="shared" si="19"/>
        <v>15</v>
      </c>
      <c r="O44" s="8">
        <f t="shared" si="20"/>
        <v>1</v>
      </c>
      <c r="P44" s="8">
        <f t="shared" si="21"/>
        <v>0</v>
      </c>
      <c r="Q44" s="8">
        <f t="shared" si="22"/>
        <v>1</v>
      </c>
      <c r="R44" s="10">
        <f t="shared" si="23"/>
        <v>0</v>
      </c>
      <c r="S44" s="3">
        <v>1</v>
      </c>
      <c r="T44" s="3" t="s">
        <v>29</v>
      </c>
      <c r="U44" s="15">
        <f t="shared" si="13"/>
        <v>15</v>
      </c>
      <c r="AC44" s="1" t="s">
        <v>13</v>
      </c>
      <c r="AD44" s="1" t="s">
        <v>20</v>
      </c>
      <c r="AE44" s="1" t="s">
        <v>11</v>
      </c>
      <c r="AF44" s="1" t="s">
        <v>17</v>
      </c>
      <c r="AG44" s="1" t="s">
        <v>21</v>
      </c>
      <c r="AH44" s="1" t="s">
        <v>22</v>
      </c>
      <c r="AI44" s="1" t="s">
        <v>23</v>
      </c>
      <c r="AJ44" s="1" t="s">
        <v>16</v>
      </c>
      <c r="AK44" s="1" t="s">
        <v>15</v>
      </c>
      <c r="AL44" s="1" t="s">
        <v>14</v>
      </c>
    </row>
    <row r="45" spans="1:38">
      <c r="A45" s="3" t="s">
        <v>145</v>
      </c>
      <c r="B45" s="13">
        <v>33000</v>
      </c>
      <c r="C45" s="6" t="s">
        <v>146</v>
      </c>
      <c r="D45" s="3">
        <v>130</v>
      </c>
      <c r="E45" s="3">
        <v>25</v>
      </c>
      <c r="F45" s="2">
        <f t="shared" si="14"/>
        <v>32.5</v>
      </c>
      <c r="G45" s="1">
        <f t="shared" si="15"/>
        <v>2</v>
      </c>
      <c r="H45" s="1">
        <f t="shared" si="16"/>
        <v>15</v>
      </c>
      <c r="I45" s="19">
        <f t="shared" si="12"/>
        <v>487.5</v>
      </c>
      <c r="J45" s="1">
        <f t="shared" si="17"/>
        <v>15</v>
      </c>
      <c r="K45" s="2">
        <f t="shared" si="18"/>
        <v>16.25</v>
      </c>
      <c r="L45" s="3"/>
      <c r="M45" s="3" t="s">
        <v>17</v>
      </c>
      <c r="N45" s="12">
        <f t="shared" si="19"/>
        <v>15</v>
      </c>
      <c r="O45" s="8">
        <f t="shared" si="20"/>
        <v>1</v>
      </c>
      <c r="P45" s="8">
        <f t="shared" si="21"/>
        <v>2</v>
      </c>
      <c r="Q45" s="8">
        <f t="shared" si="22"/>
        <v>2</v>
      </c>
      <c r="R45" s="10">
        <f t="shared" si="23"/>
        <v>2</v>
      </c>
      <c r="S45" s="3">
        <v>0</v>
      </c>
      <c r="T45" s="3" t="s">
        <v>27</v>
      </c>
      <c r="U45" s="15">
        <f t="shared" si="13"/>
        <v>4</v>
      </c>
      <c r="AC45" s="1" t="s">
        <v>13</v>
      </c>
      <c r="AD45" s="1" t="s">
        <v>20</v>
      </c>
      <c r="AE45" s="1" t="s">
        <v>11</v>
      </c>
      <c r="AF45" s="1" t="s">
        <v>17</v>
      </c>
      <c r="AG45" s="1" t="s">
        <v>21</v>
      </c>
      <c r="AH45" s="1" t="s">
        <v>22</v>
      </c>
      <c r="AI45" s="1" t="s">
        <v>23</v>
      </c>
      <c r="AJ45" s="1" t="s">
        <v>16</v>
      </c>
      <c r="AK45" s="1" t="s">
        <v>15</v>
      </c>
      <c r="AL45" s="1" t="s">
        <v>14</v>
      </c>
    </row>
    <row r="46" spans="1:38">
      <c r="A46" s="3" t="s">
        <v>147</v>
      </c>
      <c r="B46" s="13">
        <v>70000</v>
      </c>
      <c r="C46" s="6" t="s">
        <v>148</v>
      </c>
      <c r="D46" s="3">
        <v>250</v>
      </c>
      <c r="E46" s="3">
        <v>30</v>
      </c>
      <c r="F46" s="2">
        <f t="shared" si="14"/>
        <v>75</v>
      </c>
      <c r="G46" s="1">
        <f t="shared" si="15"/>
        <v>1</v>
      </c>
      <c r="H46" s="1">
        <f t="shared" si="16"/>
        <v>12</v>
      </c>
      <c r="I46" s="19">
        <f t="shared" si="12"/>
        <v>1125</v>
      </c>
      <c r="J46" s="1">
        <f t="shared" si="17"/>
        <v>15</v>
      </c>
      <c r="K46" s="2">
        <f t="shared" si="18"/>
        <v>37.5</v>
      </c>
      <c r="L46" s="3"/>
      <c r="M46" s="3" t="s">
        <v>17</v>
      </c>
      <c r="N46" s="12">
        <f t="shared" si="19"/>
        <v>15</v>
      </c>
      <c r="O46" s="8">
        <f t="shared" si="20"/>
        <v>1</v>
      </c>
      <c r="P46" s="8">
        <f t="shared" si="21"/>
        <v>0</v>
      </c>
      <c r="Q46" s="8">
        <f t="shared" si="22"/>
        <v>1</v>
      </c>
      <c r="R46" s="10">
        <f t="shared" si="23"/>
        <v>0</v>
      </c>
      <c r="S46" s="3">
        <v>1</v>
      </c>
      <c r="T46" s="3" t="s">
        <v>39</v>
      </c>
      <c r="U46" s="15">
        <f t="shared" si="13"/>
        <v>11</v>
      </c>
      <c r="AC46" s="1" t="s">
        <v>13</v>
      </c>
      <c r="AD46" s="1" t="s">
        <v>20</v>
      </c>
      <c r="AE46" s="1" t="s">
        <v>11</v>
      </c>
      <c r="AF46" s="1" t="s">
        <v>17</v>
      </c>
      <c r="AG46" s="1" t="s">
        <v>21</v>
      </c>
      <c r="AH46" s="1" t="s">
        <v>22</v>
      </c>
      <c r="AI46" s="1" t="s">
        <v>23</v>
      </c>
      <c r="AJ46" s="1" t="s">
        <v>16</v>
      </c>
      <c r="AK46" s="1" t="s">
        <v>15</v>
      </c>
      <c r="AL46" s="1" t="s">
        <v>14</v>
      </c>
    </row>
    <row r="47" spans="1:38">
      <c r="A47" s="3" t="s">
        <v>149</v>
      </c>
      <c r="B47" s="13">
        <v>240000</v>
      </c>
      <c r="C47" s="6" t="s">
        <v>150</v>
      </c>
      <c r="D47" s="3">
        <v>150</v>
      </c>
      <c r="E47" s="3">
        <v>50</v>
      </c>
      <c r="F47" s="2">
        <f t="shared" si="14"/>
        <v>75</v>
      </c>
      <c r="G47" s="1">
        <f t="shared" si="15"/>
        <v>0</v>
      </c>
      <c r="H47" s="1">
        <f t="shared" si="16"/>
        <v>15</v>
      </c>
      <c r="I47" s="19">
        <f t="shared" si="12"/>
        <v>2250</v>
      </c>
      <c r="J47" s="1">
        <f t="shared" si="17"/>
        <v>30</v>
      </c>
      <c r="K47" s="2">
        <f t="shared" si="18"/>
        <v>37.5</v>
      </c>
      <c r="L47" s="3"/>
      <c r="M47" s="3" t="s">
        <v>16</v>
      </c>
      <c r="N47" s="12">
        <f t="shared" si="19"/>
        <v>30</v>
      </c>
      <c r="O47" s="8">
        <f t="shared" si="20"/>
        <v>5</v>
      </c>
      <c r="P47" s="8">
        <f t="shared" si="21"/>
        <v>0</v>
      </c>
      <c r="Q47" s="8">
        <f t="shared" si="22"/>
        <v>0</v>
      </c>
      <c r="R47" s="10">
        <f t="shared" si="23"/>
        <v>0</v>
      </c>
      <c r="S47" s="3">
        <v>0</v>
      </c>
      <c r="T47" s="3" t="s">
        <v>39</v>
      </c>
      <c r="U47" s="15">
        <f t="shared" si="13"/>
        <v>22</v>
      </c>
      <c r="AC47" s="1" t="s">
        <v>13</v>
      </c>
      <c r="AD47" s="1" t="s">
        <v>20</v>
      </c>
      <c r="AE47" s="1" t="s">
        <v>11</v>
      </c>
      <c r="AF47" s="1" t="s">
        <v>17</v>
      </c>
      <c r="AG47" s="1" t="s">
        <v>21</v>
      </c>
      <c r="AH47" s="1" t="s">
        <v>22</v>
      </c>
      <c r="AI47" s="1" t="s">
        <v>23</v>
      </c>
      <c r="AJ47" s="1" t="s">
        <v>16</v>
      </c>
      <c r="AK47" s="1" t="s">
        <v>15</v>
      </c>
      <c r="AL47" s="1" t="s">
        <v>14</v>
      </c>
    </row>
    <row r="48" spans="1:38">
      <c r="A48" s="3" t="s">
        <v>151</v>
      </c>
      <c r="B48" s="13">
        <v>12000</v>
      </c>
      <c r="C48" s="6" t="s">
        <v>60</v>
      </c>
      <c r="D48" s="3">
        <v>15</v>
      </c>
      <c r="E48" s="3">
        <v>7</v>
      </c>
      <c r="F48" s="2">
        <f t="shared" si="14"/>
        <v>1.1000000000000001</v>
      </c>
      <c r="G48" s="1">
        <f t="shared" si="15"/>
        <v>5</v>
      </c>
      <c r="H48" s="1">
        <f t="shared" si="16"/>
        <v>26</v>
      </c>
      <c r="I48" s="19">
        <f t="shared" si="12"/>
        <v>38.5</v>
      </c>
      <c r="J48" s="1">
        <f t="shared" si="17"/>
        <v>30</v>
      </c>
      <c r="K48" s="2">
        <f t="shared" si="18"/>
        <v>0.55000000000000004</v>
      </c>
      <c r="L48" s="3"/>
      <c r="M48" s="3" t="s">
        <v>15</v>
      </c>
      <c r="N48" s="12">
        <f t="shared" si="19"/>
        <v>35</v>
      </c>
      <c r="O48" s="8">
        <f t="shared" si="20"/>
        <v>6</v>
      </c>
      <c r="P48" s="8">
        <f t="shared" si="21"/>
        <v>5</v>
      </c>
      <c r="Q48" s="8">
        <f t="shared" si="22"/>
        <v>5</v>
      </c>
      <c r="R48" s="10">
        <f t="shared" si="23"/>
        <v>5</v>
      </c>
      <c r="S48" s="3">
        <v>0</v>
      </c>
      <c r="T48" s="3" t="s">
        <v>27</v>
      </c>
      <c r="U48" s="15">
        <f t="shared" si="13"/>
        <v>1</v>
      </c>
      <c r="AC48" s="1" t="s">
        <v>13</v>
      </c>
      <c r="AD48" s="1" t="s">
        <v>20</v>
      </c>
      <c r="AE48" s="1" t="s">
        <v>11</v>
      </c>
      <c r="AF48" s="1" t="s">
        <v>17</v>
      </c>
      <c r="AG48" s="1" t="s">
        <v>21</v>
      </c>
      <c r="AH48" s="1" t="s">
        <v>22</v>
      </c>
      <c r="AI48" s="1" t="s">
        <v>23</v>
      </c>
      <c r="AJ48" s="1" t="s">
        <v>16</v>
      </c>
      <c r="AK48" s="1" t="s">
        <v>15</v>
      </c>
      <c r="AL48" s="1" t="s">
        <v>14</v>
      </c>
    </row>
    <row r="49" spans="1:38">
      <c r="A49" s="3" t="s">
        <v>159</v>
      </c>
      <c r="B49" s="13">
        <v>6000</v>
      </c>
      <c r="C49" s="6" t="s">
        <v>160</v>
      </c>
      <c r="D49" s="3">
        <v>120</v>
      </c>
      <c r="E49" s="3">
        <v>10</v>
      </c>
      <c r="F49" s="2">
        <f t="shared" si="14"/>
        <v>12</v>
      </c>
      <c r="G49" s="1">
        <f t="shared" si="15"/>
        <v>4</v>
      </c>
      <c r="H49" s="1">
        <f t="shared" si="16"/>
        <v>20</v>
      </c>
      <c r="I49" s="19">
        <f t="shared" si="12"/>
        <v>240</v>
      </c>
      <c r="J49" s="1">
        <f t="shared" si="17"/>
        <v>20</v>
      </c>
      <c r="K49" s="2">
        <f t="shared" si="18"/>
        <v>6</v>
      </c>
      <c r="L49" s="3"/>
      <c r="M49" s="3" t="s">
        <v>22</v>
      </c>
      <c r="N49" s="12">
        <f t="shared" si="19"/>
        <v>20</v>
      </c>
      <c r="O49" s="8">
        <f t="shared" si="20"/>
        <v>3</v>
      </c>
      <c r="P49" s="8">
        <f t="shared" si="21"/>
        <v>3</v>
      </c>
      <c r="Q49" s="8">
        <f t="shared" si="22"/>
        <v>4</v>
      </c>
      <c r="R49" s="10">
        <f t="shared" si="23"/>
        <v>3</v>
      </c>
      <c r="S49" s="3">
        <v>1</v>
      </c>
      <c r="T49" s="3" t="s">
        <v>39</v>
      </c>
      <c r="U49" s="15">
        <f t="shared" si="13"/>
        <v>2</v>
      </c>
      <c r="AC49" s="1" t="s">
        <v>13</v>
      </c>
      <c r="AD49" s="1" t="s">
        <v>20</v>
      </c>
      <c r="AE49" s="1" t="s">
        <v>11</v>
      </c>
      <c r="AF49" s="1" t="s">
        <v>17</v>
      </c>
      <c r="AG49" s="1" t="s">
        <v>21</v>
      </c>
      <c r="AH49" s="1" t="s">
        <v>22</v>
      </c>
      <c r="AI49" s="1" t="s">
        <v>23</v>
      </c>
      <c r="AJ49" s="1" t="s">
        <v>16</v>
      </c>
      <c r="AK49" s="1" t="s">
        <v>15</v>
      </c>
      <c r="AL49" s="1" t="s">
        <v>14</v>
      </c>
    </row>
    <row r="50" spans="1:38">
      <c r="A50" s="3" t="s">
        <v>161</v>
      </c>
      <c r="B50" s="13">
        <v>195000</v>
      </c>
      <c r="C50" s="6" t="s">
        <v>162</v>
      </c>
      <c r="D50" s="3">
        <v>220</v>
      </c>
      <c r="E50" s="3">
        <v>30</v>
      </c>
      <c r="F50" s="2">
        <f t="shared" si="14"/>
        <v>66</v>
      </c>
      <c r="G50" s="1">
        <f t="shared" si="15"/>
        <v>1</v>
      </c>
      <c r="H50" s="1">
        <f t="shared" si="16"/>
        <v>13</v>
      </c>
      <c r="I50" s="19">
        <f t="shared" si="12"/>
        <v>990</v>
      </c>
      <c r="J50" s="1">
        <f t="shared" si="17"/>
        <v>15</v>
      </c>
      <c r="K50" s="2">
        <f t="shared" si="18"/>
        <v>33</v>
      </c>
      <c r="L50" s="3"/>
      <c r="M50" s="3" t="s">
        <v>17</v>
      </c>
      <c r="N50" s="12">
        <f t="shared" si="19"/>
        <v>15</v>
      </c>
      <c r="O50" s="8">
        <f t="shared" si="20"/>
        <v>1</v>
      </c>
      <c r="P50" s="8">
        <f t="shared" si="21"/>
        <v>1</v>
      </c>
      <c r="Q50" s="8">
        <f t="shared" si="22"/>
        <v>1</v>
      </c>
      <c r="R50" s="10">
        <f t="shared" si="23"/>
        <v>0</v>
      </c>
      <c r="S50" s="3">
        <v>1</v>
      </c>
      <c r="T50" s="3" t="s">
        <v>29</v>
      </c>
      <c r="U50" s="15">
        <f t="shared" si="13"/>
        <v>9</v>
      </c>
      <c r="AC50" s="1" t="s">
        <v>13</v>
      </c>
      <c r="AD50" s="1" t="s">
        <v>20</v>
      </c>
      <c r="AE50" s="1" t="s">
        <v>11</v>
      </c>
      <c r="AF50" s="1" t="s">
        <v>17</v>
      </c>
      <c r="AG50" s="1" t="s">
        <v>21</v>
      </c>
      <c r="AH50" s="1" t="s">
        <v>22</v>
      </c>
      <c r="AI50" s="1" t="s">
        <v>23</v>
      </c>
      <c r="AJ50" s="1" t="s">
        <v>16</v>
      </c>
      <c r="AK50" s="1" t="s">
        <v>15</v>
      </c>
      <c r="AL50" s="1" t="s">
        <v>14</v>
      </c>
    </row>
    <row r="51" spans="1:38">
      <c r="A51" s="3" t="s">
        <v>163</v>
      </c>
      <c r="B51" s="13">
        <v>100000</v>
      </c>
      <c r="C51" s="6" t="s">
        <v>164</v>
      </c>
      <c r="D51" s="3">
        <v>120</v>
      </c>
      <c r="E51" s="3">
        <v>80</v>
      </c>
      <c r="F51" s="2">
        <f t="shared" si="14"/>
        <v>96</v>
      </c>
      <c r="G51" s="1">
        <f t="shared" si="15"/>
        <v>1</v>
      </c>
      <c r="H51" s="1">
        <f t="shared" si="16"/>
        <v>12</v>
      </c>
      <c r="I51" s="19">
        <f t="shared" si="12"/>
        <v>1440</v>
      </c>
      <c r="J51" s="1">
        <f t="shared" si="17"/>
        <v>15</v>
      </c>
      <c r="K51" s="2">
        <f t="shared" si="18"/>
        <v>48</v>
      </c>
      <c r="L51" s="3"/>
      <c r="M51" s="3" t="s">
        <v>17</v>
      </c>
      <c r="N51" s="12">
        <f t="shared" si="19"/>
        <v>15</v>
      </c>
      <c r="O51" s="8">
        <f t="shared" si="20"/>
        <v>1</v>
      </c>
      <c r="P51" s="8">
        <f t="shared" si="21"/>
        <v>0</v>
      </c>
      <c r="Q51" s="8">
        <f t="shared" si="22"/>
        <v>1</v>
      </c>
      <c r="R51" s="10">
        <f t="shared" si="23"/>
        <v>0</v>
      </c>
      <c r="S51" s="3">
        <v>1</v>
      </c>
      <c r="T51" s="3" t="s">
        <v>27</v>
      </c>
      <c r="U51" s="15">
        <f t="shared" si="13"/>
        <v>14</v>
      </c>
      <c r="AC51" s="1" t="s">
        <v>13</v>
      </c>
      <c r="AD51" s="1" t="s">
        <v>20</v>
      </c>
      <c r="AE51" s="1" t="s">
        <v>11</v>
      </c>
      <c r="AF51" s="1" t="s">
        <v>17</v>
      </c>
      <c r="AG51" s="1" t="s">
        <v>21</v>
      </c>
      <c r="AH51" s="1" t="s">
        <v>22</v>
      </c>
      <c r="AI51" s="1" t="s">
        <v>23</v>
      </c>
      <c r="AJ51" s="1" t="s">
        <v>16</v>
      </c>
      <c r="AK51" s="1" t="s">
        <v>15</v>
      </c>
      <c r="AL51" s="1" t="s">
        <v>14</v>
      </c>
    </row>
    <row r="52" spans="1:38">
      <c r="A52" s="3" t="s">
        <v>165</v>
      </c>
      <c r="B52" s="13">
        <v>10000</v>
      </c>
      <c r="C52" s="6" t="s">
        <v>166</v>
      </c>
      <c r="D52" s="3">
        <v>50</v>
      </c>
      <c r="E52" s="3">
        <v>20</v>
      </c>
      <c r="F52" s="2">
        <f t="shared" si="14"/>
        <v>10</v>
      </c>
      <c r="G52" s="1">
        <f t="shared" si="15"/>
        <v>3</v>
      </c>
      <c r="H52" s="1">
        <f t="shared" si="16"/>
        <v>16</v>
      </c>
      <c r="I52" s="19">
        <f t="shared" si="12"/>
        <v>120</v>
      </c>
      <c r="J52" s="1">
        <f t="shared" si="17"/>
        <v>10</v>
      </c>
      <c r="K52" s="2">
        <f t="shared" si="18"/>
        <v>5</v>
      </c>
      <c r="L52" s="3"/>
      <c r="M52" s="3" t="s">
        <v>11</v>
      </c>
      <c r="N52" s="12">
        <f t="shared" si="19"/>
        <v>12</v>
      </c>
      <c r="O52" s="8">
        <f t="shared" si="20"/>
        <v>0</v>
      </c>
      <c r="P52" s="8">
        <f t="shared" si="21"/>
        <v>3</v>
      </c>
      <c r="Q52" s="8">
        <f t="shared" si="22"/>
        <v>3</v>
      </c>
      <c r="R52" s="10">
        <f t="shared" si="23"/>
        <v>4</v>
      </c>
      <c r="S52" s="3">
        <v>-1</v>
      </c>
      <c r="T52" s="3" t="s">
        <v>29</v>
      </c>
      <c r="U52" s="15">
        <f t="shared" si="13"/>
        <v>1</v>
      </c>
      <c r="AC52" s="1" t="s">
        <v>13</v>
      </c>
      <c r="AD52" s="1" t="s">
        <v>20</v>
      </c>
      <c r="AE52" s="1" t="s">
        <v>11</v>
      </c>
      <c r="AF52" s="1" t="s">
        <v>17</v>
      </c>
      <c r="AG52" s="1" t="s">
        <v>21</v>
      </c>
      <c r="AH52" s="1" t="s">
        <v>22</v>
      </c>
      <c r="AI52" s="1" t="s">
        <v>23</v>
      </c>
      <c r="AJ52" s="1" t="s">
        <v>16</v>
      </c>
      <c r="AK52" s="1" t="s">
        <v>15</v>
      </c>
      <c r="AL52" s="1" t="s">
        <v>14</v>
      </c>
    </row>
    <row r="53" spans="1:38">
      <c r="A53" s="3" t="s">
        <v>167</v>
      </c>
      <c r="B53" s="13">
        <v>180000</v>
      </c>
      <c r="C53" s="6" t="s">
        <v>168</v>
      </c>
      <c r="D53" s="3">
        <v>95</v>
      </c>
      <c r="E53" s="3">
        <v>95</v>
      </c>
      <c r="F53" s="2">
        <f t="shared" si="14"/>
        <v>90.3</v>
      </c>
      <c r="G53" s="1">
        <f t="shared" si="15"/>
        <v>0</v>
      </c>
      <c r="H53" s="1">
        <f t="shared" si="16"/>
        <v>13</v>
      </c>
      <c r="I53" s="19">
        <f t="shared" si="12"/>
        <v>1806</v>
      </c>
      <c r="J53" s="1">
        <f t="shared" si="17"/>
        <v>20</v>
      </c>
      <c r="K53" s="2">
        <f t="shared" si="18"/>
        <v>45.15</v>
      </c>
      <c r="L53" s="3"/>
      <c r="M53" s="3" t="s">
        <v>22</v>
      </c>
      <c r="N53" s="12">
        <f t="shared" si="19"/>
        <v>20</v>
      </c>
      <c r="O53" s="8">
        <f t="shared" si="20"/>
        <v>3</v>
      </c>
      <c r="P53" s="8">
        <f t="shared" si="21"/>
        <v>0</v>
      </c>
      <c r="Q53" s="8">
        <f t="shared" si="22"/>
        <v>0</v>
      </c>
      <c r="R53" s="10">
        <f t="shared" si="23"/>
        <v>0</v>
      </c>
      <c r="S53" s="3">
        <v>0</v>
      </c>
      <c r="T53" s="3" t="s">
        <v>27</v>
      </c>
      <c r="U53" s="15">
        <f t="shared" si="13"/>
        <v>18</v>
      </c>
      <c r="AC53" s="1" t="s">
        <v>13</v>
      </c>
      <c r="AD53" s="1" t="s">
        <v>20</v>
      </c>
      <c r="AE53" s="1" t="s">
        <v>11</v>
      </c>
      <c r="AF53" s="1" t="s">
        <v>17</v>
      </c>
      <c r="AG53" s="1" t="s">
        <v>21</v>
      </c>
      <c r="AH53" s="1" t="s">
        <v>22</v>
      </c>
      <c r="AI53" s="1" t="s">
        <v>23</v>
      </c>
      <c r="AJ53" s="1" t="s">
        <v>16</v>
      </c>
      <c r="AK53" s="1" t="s">
        <v>15</v>
      </c>
      <c r="AL53" s="1" t="s">
        <v>14</v>
      </c>
    </row>
    <row r="54" spans="1:38">
      <c r="A54" s="3" t="s">
        <v>169</v>
      </c>
      <c r="B54" s="13">
        <v>100000</v>
      </c>
      <c r="C54" s="6" t="s">
        <v>138</v>
      </c>
      <c r="D54" s="3">
        <v>150</v>
      </c>
      <c r="E54" s="3">
        <v>25</v>
      </c>
      <c r="F54" s="2">
        <f t="shared" si="14"/>
        <v>37.5</v>
      </c>
      <c r="G54" s="1">
        <f t="shared" si="15"/>
        <v>1</v>
      </c>
      <c r="H54" s="1">
        <f t="shared" si="16"/>
        <v>14</v>
      </c>
      <c r="I54" s="19">
        <f t="shared" si="12"/>
        <v>562.5</v>
      </c>
      <c r="J54" s="1">
        <f t="shared" si="17"/>
        <v>15</v>
      </c>
      <c r="K54" s="2">
        <f t="shared" si="18"/>
        <v>18.75</v>
      </c>
      <c r="L54" s="3"/>
      <c r="M54" s="3" t="s">
        <v>17</v>
      </c>
      <c r="N54" s="12">
        <f t="shared" si="19"/>
        <v>15</v>
      </c>
      <c r="O54" s="8">
        <f t="shared" si="20"/>
        <v>1</v>
      </c>
      <c r="P54" s="8">
        <f t="shared" si="21"/>
        <v>2</v>
      </c>
      <c r="Q54" s="8">
        <f t="shared" si="22"/>
        <v>1</v>
      </c>
      <c r="R54" s="10">
        <f t="shared" si="23"/>
        <v>2</v>
      </c>
      <c r="S54" s="3">
        <v>-1</v>
      </c>
      <c r="T54" s="3" t="s">
        <v>29</v>
      </c>
      <c r="U54" s="15">
        <f t="shared" si="13"/>
        <v>5</v>
      </c>
      <c r="AC54" s="1" t="s">
        <v>13</v>
      </c>
      <c r="AD54" s="1" t="s">
        <v>20</v>
      </c>
      <c r="AE54" s="1" t="s">
        <v>11</v>
      </c>
      <c r="AF54" s="1" t="s">
        <v>17</v>
      </c>
      <c r="AG54" s="1" t="s">
        <v>21</v>
      </c>
      <c r="AH54" s="1" t="s">
        <v>22</v>
      </c>
      <c r="AI54" s="1" t="s">
        <v>23</v>
      </c>
      <c r="AJ54" s="1" t="s">
        <v>16</v>
      </c>
      <c r="AK54" s="1" t="s">
        <v>15</v>
      </c>
      <c r="AL54" s="1" t="s">
        <v>14</v>
      </c>
    </row>
    <row r="55" spans="1:38">
      <c r="A55" s="3" t="s">
        <v>170</v>
      </c>
      <c r="B55" s="13">
        <v>18000</v>
      </c>
      <c r="C55" s="6" t="s">
        <v>171</v>
      </c>
      <c r="D55" s="3">
        <v>65</v>
      </c>
      <c r="E55" s="3">
        <v>10</v>
      </c>
      <c r="F55" s="2">
        <f t="shared" si="14"/>
        <v>6.5</v>
      </c>
      <c r="G55" s="1">
        <f t="shared" si="15"/>
        <v>5</v>
      </c>
      <c r="H55" s="1">
        <f t="shared" si="16"/>
        <v>19</v>
      </c>
      <c r="I55" s="19">
        <f t="shared" si="12"/>
        <v>78</v>
      </c>
      <c r="J55" s="1">
        <f t="shared" si="17"/>
        <v>10</v>
      </c>
      <c r="K55" s="2">
        <f t="shared" si="18"/>
        <v>3.25</v>
      </c>
      <c r="L55" s="3"/>
      <c r="M55" s="3" t="s">
        <v>11</v>
      </c>
      <c r="N55" s="12">
        <f t="shared" si="19"/>
        <v>12</v>
      </c>
      <c r="O55" s="8">
        <f t="shared" si="20"/>
        <v>0</v>
      </c>
      <c r="P55" s="8">
        <f t="shared" si="21"/>
        <v>4</v>
      </c>
      <c r="Q55" s="8">
        <f t="shared" si="22"/>
        <v>5</v>
      </c>
      <c r="R55" s="10">
        <f t="shared" si="23"/>
        <v>4</v>
      </c>
      <c r="S55" s="3">
        <v>1</v>
      </c>
      <c r="T55" s="3" t="s">
        <v>27</v>
      </c>
      <c r="U55" s="15">
        <f t="shared" si="13"/>
        <v>1</v>
      </c>
      <c r="AC55" s="1" t="s">
        <v>13</v>
      </c>
      <c r="AD55" s="1" t="s">
        <v>20</v>
      </c>
      <c r="AE55" s="1" t="s">
        <v>11</v>
      </c>
      <c r="AF55" s="1" t="s">
        <v>17</v>
      </c>
      <c r="AG55" s="1" t="s">
        <v>21</v>
      </c>
      <c r="AH55" s="1" t="s">
        <v>22</v>
      </c>
      <c r="AI55" s="1" t="s">
        <v>23</v>
      </c>
      <c r="AJ55" s="1" t="s">
        <v>16</v>
      </c>
      <c r="AK55" s="1" t="s">
        <v>15</v>
      </c>
      <c r="AL55" s="1" t="s">
        <v>14</v>
      </c>
    </row>
    <row r="56" spans="1:38">
      <c r="A56" s="3"/>
      <c r="B56" s="13"/>
      <c r="C56" s="6"/>
      <c r="D56" s="3">
        <v>20</v>
      </c>
      <c r="E56" s="3">
        <v>100</v>
      </c>
      <c r="F56" s="2">
        <f t="shared" si="14"/>
        <v>20</v>
      </c>
      <c r="G56" s="1">
        <f t="shared" si="15"/>
        <v>3</v>
      </c>
      <c r="H56" s="1">
        <f t="shared" si="16"/>
        <v>16</v>
      </c>
      <c r="I56" s="19">
        <f t="shared" si="12"/>
        <v>0</v>
      </c>
      <c r="J56" s="1">
        <f t="shared" si="17"/>
        <v>0</v>
      </c>
      <c r="K56" s="2">
        <f t="shared" si="18"/>
        <v>10</v>
      </c>
      <c r="L56" s="3"/>
      <c r="M56" s="3"/>
      <c r="N56" s="12">
        <f t="shared" si="19"/>
        <v>0</v>
      </c>
      <c r="O56" s="8">
        <f t="shared" si="20"/>
        <v>0</v>
      </c>
      <c r="P56" s="8">
        <f t="shared" si="21"/>
        <v>3</v>
      </c>
      <c r="Q56" s="8">
        <f t="shared" si="22"/>
        <v>3</v>
      </c>
      <c r="R56" s="10">
        <f t="shared" si="23"/>
        <v>3</v>
      </c>
      <c r="S56" s="3">
        <v>0</v>
      </c>
      <c r="T56" s="3"/>
      <c r="U56" s="15">
        <f t="shared" si="13"/>
        <v>1</v>
      </c>
      <c r="AC56" s="1" t="s">
        <v>13</v>
      </c>
      <c r="AD56" s="1" t="s">
        <v>20</v>
      </c>
      <c r="AE56" s="1" t="s">
        <v>11</v>
      </c>
      <c r="AF56" s="1" t="s">
        <v>17</v>
      </c>
      <c r="AG56" s="1" t="s">
        <v>21</v>
      </c>
      <c r="AH56" s="1" t="s">
        <v>22</v>
      </c>
      <c r="AI56" s="1" t="s">
        <v>23</v>
      </c>
      <c r="AJ56" s="1" t="s">
        <v>16</v>
      </c>
      <c r="AK56" s="1" t="s">
        <v>15</v>
      </c>
      <c r="AL56" s="1" t="s">
        <v>14</v>
      </c>
    </row>
    <row r="57" spans="1:38">
      <c r="A57" s="3"/>
      <c r="B57" s="13"/>
      <c r="C57" s="6"/>
      <c r="D57" s="3">
        <v>20</v>
      </c>
      <c r="E57" s="3">
        <v>100</v>
      </c>
      <c r="F57" s="2">
        <f t="shared" si="14"/>
        <v>20</v>
      </c>
      <c r="G57" s="1">
        <f t="shared" si="15"/>
        <v>3</v>
      </c>
      <c r="H57" s="1">
        <f t="shared" si="16"/>
        <v>16</v>
      </c>
      <c r="I57" s="19">
        <f t="shared" si="12"/>
        <v>0</v>
      </c>
      <c r="J57" s="1">
        <f t="shared" si="17"/>
        <v>0</v>
      </c>
      <c r="K57" s="2">
        <f t="shared" si="18"/>
        <v>10</v>
      </c>
      <c r="L57" s="3"/>
      <c r="M57" s="3"/>
      <c r="N57" s="12">
        <f t="shared" si="19"/>
        <v>0</v>
      </c>
      <c r="O57" s="8">
        <f t="shared" si="20"/>
        <v>0</v>
      </c>
      <c r="P57" s="8">
        <f t="shared" si="21"/>
        <v>3</v>
      </c>
      <c r="Q57" s="8">
        <f t="shared" si="22"/>
        <v>3</v>
      </c>
      <c r="R57" s="10">
        <f t="shared" si="23"/>
        <v>3</v>
      </c>
      <c r="S57" s="3">
        <v>0</v>
      </c>
      <c r="T57" s="3"/>
      <c r="U57" s="15">
        <f t="shared" si="13"/>
        <v>1</v>
      </c>
      <c r="AC57" s="1" t="s">
        <v>13</v>
      </c>
      <c r="AD57" s="1" t="s">
        <v>20</v>
      </c>
      <c r="AE57" s="1" t="s">
        <v>11</v>
      </c>
      <c r="AF57" s="1" t="s">
        <v>17</v>
      </c>
      <c r="AG57" s="1" t="s">
        <v>21</v>
      </c>
      <c r="AH57" s="1" t="s">
        <v>22</v>
      </c>
      <c r="AI57" s="1" t="s">
        <v>23</v>
      </c>
      <c r="AJ57" s="1" t="s">
        <v>16</v>
      </c>
      <c r="AK57" s="1" t="s">
        <v>15</v>
      </c>
      <c r="AL57" s="1" t="s">
        <v>14</v>
      </c>
    </row>
    <row r="58" spans="1:38">
      <c r="A58" s="3"/>
      <c r="B58" s="13"/>
      <c r="C58" s="6"/>
      <c r="D58" s="3">
        <v>20</v>
      </c>
      <c r="E58" s="3">
        <v>100</v>
      </c>
      <c r="F58" s="2">
        <f t="shared" si="14"/>
        <v>20</v>
      </c>
      <c r="G58" s="1">
        <f t="shared" si="15"/>
        <v>3</v>
      </c>
      <c r="H58" s="1">
        <f t="shared" si="16"/>
        <v>16</v>
      </c>
      <c r="I58" s="19">
        <f t="shared" si="12"/>
        <v>0</v>
      </c>
      <c r="J58" s="1">
        <f t="shared" si="17"/>
        <v>0</v>
      </c>
      <c r="K58" s="2">
        <f t="shared" si="18"/>
        <v>10</v>
      </c>
      <c r="L58" s="3"/>
      <c r="M58" s="3"/>
      <c r="N58" s="12">
        <f t="shared" si="19"/>
        <v>0</v>
      </c>
      <c r="O58" s="8">
        <f t="shared" si="20"/>
        <v>0</v>
      </c>
      <c r="P58" s="8">
        <f t="shared" si="21"/>
        <v>3</v>
      </c>
      <c r="Q58" s="8">
        <f t="shared" si="22"/>
        <v>3</v>
      </c>
      <c r="R58" s="10">
        <f t="shared" si="23"/>
        <v>3</v>
      </c>
      <c r="S58" s="3">
        <v>0</v>
      </c>
      <c r="T58" s="3"/>
      <c r="U58" s="15">
        <f t="shared" si="13"/>
        <v>1</v>
      </c>
      <c r="AC58" s="1" t="s">
        <v>13</v>
      </c>
      <c r="AD58" s="1" t="s">
        <v>20</v>
      </c>
      <c r="AE58" s="1" t="s">
        <v>11</v>
      </c>
      <c r="AF58" s="1" t="s">
        <v>17</v>
      </c>
      <c r="AG58" s="1" t="s">
        <v>21</v>
      </c>
      <c r="AH58" s="1" t="s">
        <v>22</v>
      </c>
      <c r="AI58" s="1" t="s">
        <v>23</v>
      </c>
      <c r="AJ58" s="1" t="s">
        <v>16</v>
      </c>
      <c r="AK58" s="1" t="s">
        <v>15</v>
      </c>
      <c r="AL58" s="1" t="s">
        <v>14</v>
      </c>
    </row>
    <row r="59" spans="1:38">
      <c r="A59" s="3"/>
      <c r="B59" s="13"/>
      <c r="C59" s="6"/>
      <c r="D59" s="3">
        <v>20</v>
      </c>
      <c r="E59" s="3">
        <v>100</v>
      </c>
      <c r="F59" s="2">
        <f t="shared" si="14"/>
        <v>20</v>
      </c>
      <c r="G59" s="1">
        <f t="shared" si="15"/>
        <v>3</v>
      </c>
      <c r="H59" s="1">
        <f t="shared" si="16"/>
        <v>16</v>
      </c>
      <c r="I59" s="19">
        <f t="shared" si="12"/>
        <v>0</v>
      </c>
      <c r="J59" s="1">
        <f t="shared" si="17"/>
        <v>0</v>
      </c>
      <c r="K59" s="2">
        <f t="shared" si="18"/>
        <v>10</v>
      </c>
      <c r="L59" s="3"/>
      <c r="M59" s="3"/>
      <c r="N59" s="12">
        <f t="shared" si="19"/>
        <v>0</v>
      </c>
      <c r="O59" s="8">
        <f t="shared" si="20"/>
        <v>0</v>
      </c>
      <c r="P59" s="8">
        <f t="shared" si="21"/>
        <v>3</v>
      </c>
      <c r="Q59" s="8">
        <f t="shared" si="22"/>
        <v>3</v>
      </c>
      <c r="R59" s="10">
        <f t="shared" si="23"/>
        <v>3</v>
      </c>
      <c r="S59" s="3">
        <v>0</v>
      </c>
      <c r="T59" s="3"/>
      <c r="U59" s="15">
        <f t="shared" si="13"/>
        <v>1</v>
      </c>
      <c r="AC59" s="1" t="s">
        <v>13</v>
      </c>
      <c r="AD59" s="1" t="s">
        <v>20</v>
      </c>
      <c r="AE59" s="1" t="s">
        <v>11</v>
      </c>
      <c r="AF59" s="1" t="s">
        <v>17</v>
      </c>
      <c r="AG59" s="1" t="s">
        <v>21</v>
      </c>
      <c r="AH59" s="1" t="s">
        <v>22</v>
      </c>
      <c r="AI59" s="1" t="s">
        <v>23</v>
      </c>
      <c r="AJ59" s="1" t="s">
        <v>16</v>
      </c>
      <c r="AK59" s="1" t="s">
        <v>15</v>
      </c>
      <c r="AL59" s="1" t="s">
        <v>14</v>
      </c>
    </row>
    <row r="60" spans="1:38">
      <c r="A60" s="3"/>
      <c r="B60" s="13"/>
      <c r="C60" s="6"/>
      <c r="D60" s="3">
        <v>20</v>
      </c>
      <c r="E60" s="3">
        <v>100</v>
      </c>
      <c r="F60" s="2">
        <f t="shared" si="14"/>
        <v>20</v>
      </c>
      <c r="G60" s="1">
        <f t="shared" si="15"/>
        <v>3</v>
      </c>
      <c r="H60" s="1">
        <f t="shared" si="16"/>
        <v>16</v>
      </c>
      <c r="I60" s="19">
        <f t="shared" si="12"/>
        <v>0</v>
      </c>
      <c r="J60" s="1">
        <f t="shared" si="17"/>
        <v>0</v>
      </c>
      <c r="K60" s="2">
        <f t="shared" si="18"/>
        <v>10</v>
      </c>
      <c r="L60" s="3"/>
      <c r="M60" s="3"/>
      <c r="N60" s="12">
        <f t="shared" si="19"/>
        <v>0</v>
      </c>
      <c r="O60" s="8">
        <f t="shared" si="20"/>
        <v>0</v>
      </c>
      <c r="P60" s="8">
        <f t="shared" si="21"/>
        <v>3</v>
      </c>
      <c r="Q60" s="8">
        <f t="shared" si="22"/>
        <v>3</v>
      </c>
      <c r="R60" s="10">
        <f t="shared" si="23"/>
        <v>3</v>
      </c>
      <c r="S60" s="3">
        <v>0</v>
      </c>
      <c r="T60" s="3"/>
      <c r="U60" s="15">
        <f t="shared" si="13"/>
        <v>1</v>
      </c>
      <c r="AC60" s="1" t="s">
        <v>13</v>
      </c>
      <c r="AD60" s="1" t="s">
        <v>20</v>
      </c>
      <c r="AE60" s="1" t="s">
        <v>11</v>
      </c>
      <c r="AF60" s="1" t="s">
        <v>17</v>
      </c>
      <c r="AG60" s="1" t="s">
        <v>21</v>
      </c>
      <c r="AH60" s="1" t="s">
        <v>22</v>
      </c>
      <c r="AI60" s="1" t="s">
        <v>23</v>
      </c>
      <c r="AJ60" s="1" t="s">
        <v>16</v>
      </c>
      <c r="AK60" s="1" t="s">
        <v>15</v>
      </c>
      <c r="AL60" s="1" t="s">
        <v>14</v>
      </c>
    </row>
    <row r="61" spans="1:38">
      <c r="A61" s="3"/>
      <c r="B61" s="13"/>
      <c r="C61" s="6"/>
      <c r="D61" s="3">
        <v>20</v>
      </c>
      <c r="E61" s="3">
        <v>100</v>
      </c>
      <c r="F61" s="2">
        <f t="shared" si="14"/>
        <v>20</v>
      </c>
      <c r="G61" s="1">
        <f t="shared" si="15"/>
        <v>3</v>
      </c>
      <c r="H61" s="1">
        <f t="shared" si="16"/>
        <v>16</v>
      </c>
      <c r="I61" s="19">
        <f t="shared" si="12"/>
        <v>0</v>
      </c>
      <c r="J61" s="1">
        <f t="shared" si="17"/>
        <v>0</v>
      </c>
      <c r="K61" s="2">
        <f t="shared" si="18"/>
        <v>10</v>
      </c>
      <c r="L61" s="3"/>
      <c r="M61" s="3"/>
      <c r="N61" s="12">
        <f t="shared" si="19"/>
        <v>0</v>
      </c>
      <c r="O61" s="8">
        <f t="shared" si="20"/>
        <v>0</v>
      </c>
      <c r="P61" s="8">
        <f t="shared" si="21"/>
        <v>3</v>
      </c>
      <c r="Q61" s="8">
        <f t="shared" si="22"/>
        <v>3</v>
      </c>
      <c r="R61" s="10">
        <f t="shared" si="23"/>
        <v>3</v>
      </c>
      <c r="S61" s="3">
        <v>0</v>
      </c>
      <c r="T61" s="3"/>
      <c r="U61" s="15">
        <f t="shared" si="13"/>
        <v>1</v>
      </c>
      <c r="AC61" s="1" t="s">
        <v>13</v>
      </c>
      <c r="AD61" s="1" t="s">
        <v>20</v>
      </c>
      <c r="AE61" s="1" t="s">
        <v>11</v>
      </c>
      <c r="AF61" s="1" t="s">
        <v>17</v>
      </c>
      <c r="AG61" s="1" t="s">
        <v>21</v>
      </c>
      <c r="AH61" s="1" t="s">
        <v>22</v>
      </c>
      <c r="AI61" s="1" t="s">
        <v>23</v>
      </c>
      <c r="AJ61" s="1" t="s">
        <v>16</v>
      </c>
      <c r="AK61" s="1" t="s">
        <v>15</v>
      </c>
      <c r="AL61" s="1" t="s">
        <v>14</v>
      </c>
    </row>
    <row r="62" spans="1:38">
      <c r="A62" s="3"/>
      <c r="B62" s="13"/>
      <c r="C62" s="6"/>
      <c r="D62" s="3">
        <v>20</v>
      </c>
      <c r="E62" s="3">
        <v>100</v>
      </c>
      <c r="F62" s="2">
        <f t="shared" si="14"/>
        <v>20</v>
      </c>
      <c r="G62" s="1">
        <f t="shared" si="15"/>
        <v>3</v>
      </c>
      <c r="H62" s="1">
        <f t="shared" si="16"/>
        <v>16</v>
      </c>
      <c r="I62" s="19">
        <f t="shared" si="12"/>
        <v>0</v>
      </c>
      <c r="J62" s="1">
        <f t="shared" si="17"/>
        <v>0</v>
      </c>
      <c r="K62" s="2">
        <f t="shared" si="18"/>
        <v>10</v>
      </c>
      <c r="L62" s="3"/>
      <c r="M62" s="3"/>
      <c r="N62" s="12">
        <f t="shared" si="19"/>
        <v>0</v>
      </c>
      <c r="O62" s="8">
        <f t="shared" si="20"/>
        <v>0</v>
      </c>
      <c r="P62" s="8">
        <f t="shared" si="21"/>
        <v>3</v>
      </c>
      <c r="Q62" s="8">
        <f t="shared" si="22"/>
        <v>3</v>
      </c>
      <c r="R62" s="10">
        <f t="shared" si="23"/>
        <v>3</v>
      </c>
      <c r="S62" s="3">
        <v>0</v>
      </c>
      <c r="T62" s="3"/>
      <c r="U62" s="15">
        <f t="shared" si="13"/>
        <v>1</v>
      </c>
      <c r="AC62" s="1" t="s">
        <v>13</v>
      </c>
      <c r="AD62" s="1" t="s">
        <v>20</v>
      </c>
      <c r="AE62" s="1" t="s">
        <v>11</v>
      </c>
      <c r="AF62" s="1" t="s">
        <v>17</v>
      </c>
      <c r="AG62" s="1" t="s">
        <v>21</v>
      </c>
      <c r="AH62" s="1" t="s">
        <v>22</v>
      </c>
      <c r="AI62" s="1" t="s">
        <v>23</v>
      </c>
      <c r="AJ62" s="1" t="s">
        <v>16</v>
      </c>
      <c r="AK62" s="1" t="s">
        <v>15</v>
      </c>
      <c r="AL62" s="1" t="s">
        <v>14</v>
      </c>
    </row>
    <row r="63" spans="1:38">
      <c r="A63" s="3"/>
      <c r="B63" s="13"/>
      <c r="C63" s="6"/>
      <c r="D63" s="3">
        <v>20</v>
      </c>
      <c r="E63" s="3">
        <v>100</v>
      </c>
      <c r="F63" s="2">
        <f t="shared" si="14"/>
        <v>20</v>
      </c>
      <c r="G63" s="1">
        <f t="shared" si="15"/>
        <v>3</v>
      </c>
      <c r="H63" s="1">
        <f t="shared" si="16"/>
        <v>16</v>
      </c>
      <c r="I63" s="19">
        <f t="shared" si="12"/>
        <v>0</v>
      </c>
      <c r="J63" s="1">
        <f t="shared" si="17"/>
        <v>0</v>
      </c>
      <c r="K63" s="2">
        <f t="shared" si="18"/>
        <v>10</v>
      </c>
      <c r="L63" s="3"/>
      <c r="M63" s="3"/>
      <c r="N63" s="12">
        <f t="shared" si="19"/>
        <v>0</v>
      </c>
      <c r="O63" s="8">
        <f t="shared" si="20"/>
        <v>0</v>
      </c>
      <c r="P63" s="8">
        <f t="shared" si="21"/>
        <v>3</v>
      </c>
      <c r="Q63" s="8">
        <f t="shared" si="22"/>
        <v>3</v>
      </c>
      <c r="R63" s="10">
        <f t="shared" si="23"/>
        <v>3</v>
      </c>
      <c r="S63" s="3">
        <v>0</v>
      </c>
      <c r="T63" s="3"/>
      <c r="U63" s="15">
        <f t="shared" si="13"/>
        <v>1</v>
      </c>
      <c r="AC63" s="1" t="s">
        <v>13</v>
      </c>
      <c r="AD63" s="1" t="s">
        <v>20</v>
      </c>
      <c r="AE63" s="1" t="s">
        <v>11</v>
      </c>
      <c r="AF63" s="1" t="s">
        <v>17</v>
      </c>
      <c r="AG63" s="1" t="s">
        <v>21</v>
      </c>
      <c r="AH63" s="1" t="s">
        <v>22</v>
      </c>
      <c r="AI63" s="1" t="s">
        <v>23</v>
      </c>
      <c r="AJ63" s="1" t="s">
        <v>16</v>
      </c>
      <c r="AK63" s="1" t="s">
        <v>15</v>
      </c>
      <c r="AL63" s="1" t="s">
        <v>14</v>
      </c>
    </row>
    <row r="64" spans="1:38">
      <c r="A64" s="3"/>
      <c r="B64" s="13"/>
      <c r="C64" s="6"/>
      <c r="D64" s="3">
        <v>20</v>
      </c>
      <c r="E64" s="3">
        <v>100</v>
      </c>
      <c r="F64" s="2">
        <f t="shared" si="14"/>
        <v>20</v>
      </c>
      <c r="G64" s="1">
        <f t="shared" si="15"/>
        <v>3</v>
      </c>
      <c r="H64" s="1">
        <f t="shared" si="16"/>
        <v>16</v>
      </c>
      <c r="I64" s="19">
        <f t="shared" si="12"/>
        <v>0</v>
      </c>
      <c r="J64" s="1">
        <f t="shared" si="17"/>
        <v>0</v>
      </c>
      <c r="K64" s="2">
        <f t="shared" si="18"/>
        <v>10</v>
      </c>
      <c r="L64" s="3"/>
      <c r="M64" s="3"/>
      <c r="N64" s="12">
        <f t="shared" si="19"/>
        <v>0</v>
      </c>
      <c r="O64" s="8">
        <f t="shared" si="20"/>
        <v>0</v>
      </c>
      <c r="P64" s="8">
        <f t="shared" si="21"/>
        <v>3</v>
      </c>
      <c r="Q64" s="8">
        <f t="shared" si="22"/>
        <v>3</v>
      </c>
      <c r="R64" s="10">
        <f t="shared" si="23"/>
        <v>3</v>
      </c>
      <c r="S64" s="3">
        <v>0</v>
      </c>
      <c r="T64" s="3"/>
      <c r="U64" s="15">
        <f t="shared" si="13"/>
        <v>1</v>
      </c>
      <c r="AC64" s="1" t="s">
        <v>13</v>
      </c>
      <c r="AD64" s="1" t="s">
        <v>20</v>
      </c>
      <c r="AE64" s="1" t="s">
        <v>11</v>
      </c>
      <c r="AF64" s="1" t="s">
        <v>17</v>
      </c>
      <c r="AG64" s="1" t="s">
        <v>21</v>
      </c>
      <c r="AH64" s="1" t="s">
        <v>22</v>
      </c>
      <c r="AI64" s="1" t="s">
        <v>23</v>
      </c>
      <c r="AJ64" s="1" t="s">
        <v>16</v>
      </c>
      <c r="AK64" s="1" t="s">
        <v>15</v>
      </c>
      <c r="AL64" s="1" t="s">
        <v>14</v>
      </c>
    </row>
    <row r="65" spans="1:38">
      <c r="A65" s="3"/>
      <c r="B65" s="13"/>
      <c r="C65" s="6"/>
      <c r="D65" s="3">
        <v>20</v>
      </c>
      <c r="E65" s="3">
        <v>100</v>
      </c>
      <c r="F65" s="2">
        <f t="shared" si="14"/>
        <v>20</v>
      </c>
      <c r="G65" s="1">
        <f t="shared" si="15"/>
        <v>3</v>
      </c>
      <c r="H65" s="1">
        <f t="shared" si="16"/>
        <v>16</v>
      </c>
      <c r="I65" s="19">
        <f t="shared" si="12"/>
        <v>0</v>
      </c>
      <c r="J65" s="1">
        <f t="shared" si="17"/>
        <v>0</v>
      </c>
      <c r="K65" s="2">
        <f t="shared" si="18"/>
        <v>10</v>
      </c>
      <c r="L65" s="3"/>
      <c r="M65" s="3"/>
      <c r="N65" s="12">
        <f t="shared" si="19"/>
        <v>0</v>
      </c>
      <c r="O65" s="8">
        <f t="shared" si="20"/>
        <v>0</v>
      </c>
      <c r="P65" s="8">
        <f t="shared" si="21"/>
        <v>3</v>
      </c>
      <c r="Q65" s="8">
        <f t="shared" si="22"/>
        <v>3</v>
      </c>
      <c r="R65" s="10">
        <f t="shared" si="23"/>
        <v>3</v>
      </c>
      <c r="S65" s="3">
        <v>0</v>
      </c>
      <c r="T65" s="3"/>
      <c r="U65" s="15">
        <f t="shared" si="13"/>
        <v>1</v>
      </c>
      <c r="AC65" s="1" t="s">
        <v>13</v>
      </c>
      <c r="AD65" s="1" t="s">
        <v>20</v>
      </c>
      <c r="AE65" s="1" t="s">
        <v>11</v>
      </c>
      <c r="AF65" s="1" t="s">
        <v>17</v>
      </c>
      <c r="AG65" s="1" t="s">
        <v>21</v>
      </c>
      <c r="AH65" s="1" t="s">
        <v>22</v>
      </c>
      <c r="AI65" s="1" t="s">
        <v>23</v>
      </c>
      <c r="AJ65" s="1" t="s">
        <v>16</v>
      </c>
      <c r="AK65" s="1" t="s">
        <v>15</v>
      </c>
      <c r="AL65" s="1" t="s">
        <v>14</v>
      </c>
    </row>
    <row r="66" spans="1:38">
      <c r="A66" s="3"/>
      <c r="B66" s="13"/>
      <c r="C66" s="6"/>
      <c r="D66" s="3">
        <v>20</v>
      </c>
      <c r="E66" s="3">
        <v>100</v>
      </c>
      <c r="F66" s="2">
        <f t="shared" ref="F66:F97" si="24">ROUNDUP((D66*E66*10)/1000,1)</f>
        <v>20</v>
      </c>
      <c r="G66" s="1">
        <f t="shared" ref="G66:G100" si="25">R66+S66</f>
        <v>3</v>
      </c>
      <c r="H66" s="1">
        <f t="shared" ref="H66:H100" si="26">10+O66+P66+Q66</f>
        <v>16</v>
      </c>
      <c r="I66" s="19">
        <f t="shared" si="12"/>
        <v>0</v>
      </c>
      <c r="J66" s="1">
        <f t="shared" ref="J66:J100" si="27">IF(M66="Bone",5,IF(M66="Wood",10,IF(M66="Dense Wood",15,IF(M66="Ceramics",15,IF(M66="Stone",20,IF(M66="Crystal",20,IF(M66="Iron",30,IF(M66="Steel",30,IF(M66="Adamantine",35,IF(M66="Living Plant",5,0))))))))))</f>
        <v>0</v>
      </c>
      <c r="K66" s="2">
        <f t="shared" ref="K66:K100" si="28">F66/2</f>
        <v>10</v>
      </c>
      <c r="L66" s="3"/>
      <c r="M66" s="3"/>
      <c r="N66" s="12">
        <f t="shared" ref="N66:N97" si="29">IF(M66="Bone",10,IF(M66="Wood",12,IF(M66="Dense Wood",15,IF(M66="Ceramics",15,IF(M66="Stone",20,IF(M66="Crystal",25,IF(M66="Iron",30,IF(M66="Steel",35,IF(M66="Adamantine",40,IF(M66="Living Plant",12,0))))))))))</f>
        <v>0</v>
      </c>
      <c r="O66" s="8">
        <f t="shared" ref="O66:O100" si="30">IF(M66="Bone",0,IF(M66="Wood",0,IF(M66="Dense Wood",1,IF(M66="Ceramics",1,IF(M66="Stone",3,IF(M66="Crystal",3,IF(M66="Iron",5,IF(M66="Steel",6,IF(M66="Adamantine",7,0)))))))))</f>
        <v>0</v>
      </c>
      <c r="P66" s="8">
        <f t="shared" ref="P66:P100" si="31">IF(F66&lt;5,5,IF(F66&lt;10,4,IF(F66&lt;25,3,IF(F66&lt;50,2,IF(F66&lt;75,1,0)))))</f>
        <v>3</v>
      </c>
      <c r="Q66" s="8">
        <f t="shared" ref="Q66:Q100" si="32">G66</f>
        <v>3</v>
      </c>
      <c r="R66" s="10">
        <f t="shared" ref="R66:R100" si="33">IF(F66&lt;4,5,IF(F66&lt;11,4,IF(F66&lt;30,3,IF(F66&lt;50,2,IF(F66&lt;5,1,0)))))</f>
        <v>3</v>
      </c>
      <c r="S66" s="3">
        <v>0</v>
      </c>
      <c r="T66" s="3"/>
      <c r="U66" s="15">
        <f t="shared" si="13"/>
        <v>1</v>
      </c>
      <c r="AC66" s="1" t="s">
        <v>13</v>
      </c>
      <c r="AD66" s="1" t="s">
        <v>20</v>
      </c>
      <c r="AE66" s="1" t="s">
        <v>11</v>
      </c>
      <c r="AF66" s="1" t="s">
        <v>17</v>
      </c>
      <c r="AG66" s="1" t="s">
        <v>21</v>
      </c>
      <c r="AH66" s="1" t="s">
        <v>22</v>
      </c>
      <c r="AI66" s="1" t="s">
        <v>23</v>
      </c>
      <c r="AJ66" s="1" t="s">
        <v>16</v>
      </c>
      <c r="AK66" s="1" t="s">
        <v>15</v>
      </c>
      <c r="AL66" s="1" t="s">
        <v>14</v>
      </c>
    </row>
    <row r="67" spans="1:38">
      <c r="A67" s="3"/>
      <c r="B67" s="13"/>
      <c r="C67" s="6"/>
      <c r="D67" s="3">
        <v>20</v>
      </c>
      <c r="E67" s="3">
        <v>100</v>
      </c>
      <c r="F67" s="2">
        <f t="shared" si="24"/>
        <v>20</v>
      </c>
      <c r="G67" s="1">
        <f t="shared" si="25"/>
        <v>3</v>
      </c>
      <c r="H67" s="1">
        <f t="shared" si="26"/>
        <v>16</v>
      </c>
      <c r="I67" s="19">
        <f t="shared" si="12"/>
        <v>0</v>
      </c>
      <c r="J67" s="1">
        <f t="shared" si="27"/>
        <v>0</v>
      </c>
      <c r="K67" s="2">
        <f t="shared" si="28"/>
        <v>10</v>
      </c>
      <c r="L67" s="3"/>
      <c r="M67" s="3"/>
      <c r="N67" s="12">
        <f t="shared" si="29"/>
        <v>0</v>
      </c>
      <c r="O67" s="8">
        <f t="shared" si="30"/>
        <v>0</v>
      </c>
      <c r="P67" s="8">
        <f t="shared" si="31"/>
        <v>3</v>
      </c>
      <c r="Q67" s="8">
        <f t="shared" si="32"/>
        <v>3</v>
      </c>
      <c r="R67" s="10">
        <f t="shared" si="33"/>
        <v>3</v>
      </c>
      <c r="S67" s="3">
        <v>0</v>
      </c>
      <c r="T67" s="3"/>
      <c r="U67" s="15">
        <f t="shared" si="13"/>
        <v>1</v>
      </c>
      <c r="AC67" s="1" t="s">
        <v>13</v>
      </c>
      <c r="AD67" s="1" t="s">
        <v>20</v>
      </c>
      <c r="AE67" s="1" t="s">
        <v>11</v>
      </c>
      <c r="AF67" s="1" t="s">
        <v>17</v>
      </c>
      <c r="AG67" s="1" t="s">
        <v>21</v>
      </c>
      <c r="AH67" s="1" t="s">
        <v>22</v>
      </c>
      <c r="AI67" s="1" t="s">
        <v>23</v>
      </c>
      <c r="AJ67" s="1" t="s">
        <v>16</v>
      </c>
      <c r="AK67" s="1" t="s">
        <v>15</v>
      </c>
      <c r="AL67" s="1" t="s">
        <v>14</v>
      </c>
    </row>
    <row r="68" spans="1:38">
      <c r="A68" s="3"/>
      <c r="B68" s="13"/>
      <c r="C68" s="6"/>
      <c r="D68" s="3">
        <v>20</v>
      </c>
      <c r="E68" s="3">
        <v>100</v>
      </c>
      <c r="F68" s="2">
        <f t="shared" si="24"/>
        <v>20</v>
      </c>
      <c r="G68" s="1">
        <f t="shared" si="25"/>
        <v>3</v>
      </c>
      <c r="H68" s="1">
        <f t="shared" si="26"/>
        <v>16</v>
      </c>
      <c r="I68" s="19">
        <f t="shared" si="12"/>
        <v>0</v>
      </c>
      <c r="J68" s="1">
        <f t="shared" si="27"/>
        <v>0</v>
      </c>
      <c r="K68" s="2">
        <f t="shared" si="28"/>
        <v>10</v>
      </c>
      <c r="L68" s="3"/>
      <c r="M68" s="3"/>
      <c r="N68" s="12">
        <f t="shared" si="29"/>
        <v>0</v>
      </c>
      <c r="O68" s="8">
        <f t="shared" si="30"/>
        <v>0</v>
      </c>
      <c r="P68" s="8">
        <f t="shared" si="31"/>
        <v>3</v>
      </c>
      <c r="Q68" s="8">
        <f t="shared" si="32"/>
        <v>3</v>
      </c>
      <c r="R68" s="10">
        <f t="shared" si="33"/>
        <v>3</v>
      </c>
      <c r="S68" s="3">
        <v>0</v>
      </c>
      <c r="T68" s="3"/>
      <c r="U68" s="15">
        <f t="shared" si="13"/>
        <v>1</v>
      </c>
      <c r="AC68" s="1" t="s">
        <v>13</v>
      </c>
      <c r="AD68" s="1" t="s">
        <v>20</v>
      </c>
      <c r="AE68" s="1" t="s">
        <v>11</v>
      </c>
      <c r="AF68" s="1" t="s">
        <v>17</v>
      </c>
      <c r="AG68" s="1" t="s">
        <v>21</v>
      </c>
      <c r="AH68" s="1" t="s">
        <v>22</v>
      </c>
      <c r="AI68" s="1" t="s">
        <v>23</v>
      </c>
      <c r="AJ68" s="1" t="s">
        <v>16</v>
      </c>
      <c r="AK68" s="1" t="s">
        <v>15</v>
      </c>
      <c r="AL68" s="1" t="s">
        <v>14</v>
      </c>
    </row>
    <row r="69" spans="1:38">
      <c r="A69" s="3"/>
      <c r="B69" s="13"/>
      <c r="C69" s="6"/>
      <c r="D69" s="3">
        <v>20</v>
      </c>
      <c r="E69" s="3">
        <v>100</v>
      </c>
      <c r="F69" s="2">
        <f t="shared" si="24"/>
        <v>20</v>
      </c>
      <c r="G69" s="1">
        <f t="shared" si="25"/>
        <v>3</v>
      </c>
      <c r="H69" s="1">
        <f t="shared" si="26"/>
        <v>16</v>
      </c>
      <c r="I69" s="19">
        <f t="shared" si="12"/>
        <v>0</v>
      </c>
      <c r="J69" s="1">
        <f t="shared" si="27"/>
        <v>0</v>
      </c>
      <c r="K69" s="2">
        <f t="shared" si="28"/>
        <v>10</v>
      </c>
      <c r="L69" s="3"/>
      <c r="M69" s="3"/>
      <c r="N69" s="12">
        <f t="shared" si="29"/>
        <v>0</v>
      </c>
      <c r="O69" s="8">
        <f t="shared" si="30"/>
        <v>0</v>
      </c>
      <c r="P69" s="8">
        <f t="shared" si="31"/>
        <v>3</v>
      </c>
      <c r="Q69" s="8">
        <f t="shared" si="32"/>
        <v>3</v>
      </c>
      <c r="R69" s="10">
        <f t="shared" si="33"/>
        <v>3</v>
      </c>
      <c r="S69" s="3">
        <v>0</v>
      </c>
      <c r="T69" s="3"/>
      <c r="U69" s="15">
        <f t="shared" si="13"/>
        <v>1</v>
      </c>
      <c r="AC69" s="1" t="s">
        <v>13</v>
      </c>
      <c r="AD69" s="1" t="s">
        <v>20</v>
      </c>
      <c r="AE69" s="1" t="s">
        <v>11</v>
      </c>
      <c r="AF69" s="1" t="s">
        <v>17</v>
      </c>
      <c r="AG69" s="1" t="s">
        <v>21</v>
      </c>
      <c r="AH69" s="1" t="s">
        <v>22</v>
      </c>
      <c r="AI69" s="1" t="s">
        <v>23</v>
      </c>
      <c r="AJ69" s="1" t="s">
        <v>16</v>
      </c>
      <c r="AK69" s="1" t="s">
        <v>15</v>
      </c>
      <c r="AL69" s="1" t="s">
        <v>14</v>
      </c>
    </row>
    <row r="70" spans="1:38">
      <c r="A70" s="3"/>
      <c r="B70" s="13"/>
      <c r="C70" s="6"/>
      <c r="D70" s="3">
        <v>20</v>
      </c>
      <c r="E70" s="3">
        <v>100</v>
      </c>
      <c r="F70" s="2">
        <f t="shared" si="24"/>
        <v>20</v>
      </c>
      <c r="G70" s="1">
        <f t="shared" si="25"/>
        <v>3</v>
      </c>
      <c r="H70" s="1">
        <f t="shared" si="26"/>
        <v>16</v>
      </c>
      <c r="I70" s="19">
        <f t="shared" si="12"/>
        <v>0</v>
      </c>
      <c r="J70" s="1">
        <f t="shared" si="27"/>
        <v>0</v>
      </c>
      <c r="K70" s="2">
        <f t="shared" si="28"/>
        <v>10</v>
      </c>
      <c r="L70" s="3"/>
      <c r="M70" s="3"/>
      <c r="N70" s="12">
        <f t="shared" si="29"/>
        <v>0</v>
      </c>
      <c r="O70" s="8">
        <f t="shared" si="30"/>
        <v>0</v>
      </c>
      <c r="P70" s="8">
        <f t="shared" si="31"/>
        <v>3</v>
      </c>
      <c r="Q70" s="8">
        <f t="shared" si="32"/>
        <v>3</v>
      </c>
      <c r="R70" s="10">
        <f t="shared" si="33"/>
        <v>3</v>
      </c>
      <c r="S70" s="3">
        <v>0</v>
      </c>
      <c r="T70" s="3"/>
      <c r="U70" s="15">
        <f t="shared" si="13"/>
        <v>1</v>
      </c>
      <c r="AC70" s="1" t="s">
        <v>13</v>
      </c>
      <c r="AD70" s="1" t="s">
        <v>20</v>
      </c>
      <c r="AE70" s="1" t="s">
        <v>11</v>
      </c>
      <c r="AF70" s="1" t="s">
        <v>17</v>
      </c>
      <c r="AG70" s="1" t="s">
        <v>21</v>
      </c>
      <c r="AH70" s="1" t="s">
        <v>22</v>
      </c>
      <c r="AI70" s="1" t="s">
        <v>23</v>
      </c>
      <c r="AJ70" s="1" t="s">
        <v>16</v>
      </c>
      <c r="AK70" s="1" t="s">
        <v>15</v>
      </c>
      <c r="AL70" s="1" t="s">
        <v>14</v>
      </c>
    </row>
    <row r="71" spans="1:38">
      <c r="A71" s="3"/>
      <c r="B71" s="13"/>
      <c r="C71" s="6"/>
      <c r="D71" s="3">
        <v>20</v>
      </c>
      <c r="E71" s="3">
        <v>100</v>
      </c>
      <c r="F71" s="2">
        <f t="shared" si="24"/>
        <v>20</v>
      </c>
      <c r="G71" s="1">
        <f t="shared" si="25"/>
        <v>3</v>
      </c>
      <c r="H71" s="1">
        <f t="shared" si="26"/>
        <v>16</v>
      </c>
      <c r="I71" s="19">
        <f t="shared" si="12"/>
        <v>0</v>
      </c>
      <c r="J71" s="1">
        <f t="shared" si="27"/>
        <v>0</v>
      </c>
      <c r="K71" s="2">
        <f t="shared" si="28"/>
        <v>10</v>
      </c>
      <c r="L71" s="3"/>
      <c r="M71" s="3"/>
      <c r="N71" s="12">
        <f t="shared" si="29"/>
        <v>0</v>
      </c>
      <c r="O71" s="8">
        <f t="shared" si="30"/>
        <v>0</v>
      </c>
      <c r="P71" s="8">
        <f t="shared" si="31"/>
        <v>3</v>
      </c>
      <c r="Q71" s="8">
        <f t="shared" si="32"/>
        <v>3</v>
      </c>
      <c r="R71" s="10">
        <f t="shared" si="33"/>
        <v>3</v>
      </c>
      <c r="S71" s="3">
        <v>0</v>
      </c>
      <c r="T71" s="3"/>
      <c r="U71" s="15">
        <f t="shared" si="13"/>
        <v>1</v>
      </c>
      <c r="AC71" s="1" t="s">
        <v>13</v>
      </c>
      <c r="AD71" s="1" t="s">
        <v>20</v>
      </c>
      <c r="AE71" s="1" t="s">
        <v>11</v>
      </c>
      <c r="AF71" s="1" t="s">
        <v>17</v>
      </c>
      <c r="AG71" s="1" t="s">
        <v>21</v>
      </c>
      <c r="AH71" s="1" t="s">
        <v>22</v>
      </c>
      <c r="AI71" s="1" t="s">
        <v>23</v>
      </c>
      <c r="AJ71" s="1" t="s">
        <v>16</v>
      </c>
      <c r="AK71" s="1" t="s">
        <v>15</v>
      </c>
      <c r="AL71" s="1" t="s">
        <v>14</v>
      </c>
    </row>
    <row r="72" spans="1:38">
      <c r="A72" s="3"/>
      <c r="B72" s="13"/>
      <c r="C72" s="6"/>
      <c r="D72" s="3">
        <v>20</v>
      </c>
      <c r="E72" s="3">
        <v>100</v>
      </c>
      <c r="F72" s="2">
        <f t="shared" si="24"/>
        <v>20</v>
      </c>
      <c r="G72" s="1">
        <f t="shared" si="25"/>
        <v>3</v>
      </c>
      <c r="H72" s="1">
        <f t="shared" si="26"/>
        <v>16</v>
      </c>
      <c r="I72" s="19">
        <f t="shared" ref="I72:I100" si="34">F72*N72</f>
        <v>0</v>
      </c>
      <c r="J72" s="1">
        <f t="shared" si="27"/>
        <v>0</v>
      </c>
      <c r="K72" s="2">
        <f t="shared" si="28"/>
        <v>10</v>
      </c>
      <c r="L72" s="3"/>
      <c r="M72" s="3"/>
      <c r="N72" s="12">
        <f t="shared" si="29"/>
        <v>0</v>
      </c>
      <c r="O72" s="8">
        <f t="shared" si="30"/>
        <v>0</v>
      </c>
      <c r="P72" s="8">
        <f t="shared" si="31"/>
        <v>3</v>
      </c>
      <c r="Q72" s="8">
        <f t="shared" si="32"/>
        <v>3</v>
      </c>
      <c r="R72" s="10">
        <f t="shared" si="33"/>
        <v>3</v>
      </c>
      <c r="S72" s="3">
        <v>0</v>
      </c>
      <c r="T72" s="3"/>
      <c r="U72" s="15">
        <f t="shared" si="13"/>
        <v>1</v>
      </c>
      <c r="AC72" s="1" t="s">
        <v>13</v>
      </c>
      <c r="AD72" s="1" t="s">
        <v>20</v>
      </c>
      <c r="AE72" s="1" t="s">
        <v>11</v>
      </c>
      <c r="AF72" s="1" t="s">
        <v>17</v>
      </c>
      <c r="AG72" s="1" t="s">
        <v>21</v>
      </c>
      <c r="AH72" s="1" t="s">
        <v>22</v>
      </c>
      <c r="AI72" s="1" t="s">
        <v>23</v>
      </c>
      <c r="AJ72" s="1" t="s">
        <v>16</v>
      </c>
      <c r="AK72" s="1" t="s">
        <v>15</v>
      </c>
      <c r="AL72" s="1" t="s">
        <v>14</v>
      </c>
    </row>
    <row r="73" spans="1:38">
      <c r="A73" s="3"/>
      <c r="B73" s="13"/>
      <c r="C73" s="6"/>
      <c r="D73" s="3">
        <v>20</v>
      </c>
      <c r="E73" s="3">
        <v>100</v>
      </c>
      <c r="F73" s="2">
        <f t="shared" si="24"/>
        <v>20</v>
      </c>
      <c r="G73" s="1">
        <f t="shared" si="25"/>
        <v>3</v>
      </c>
      <c r="H73" s="1">
        <f t="shared" si="26"/>
        <v>16</v>
      </c>
      <c r="I73" s="19">
        <f t="shared" si="34"/>
        <v>0</v>
      </c>
      <c r="J73" s="1">
        <f t="shared" si="27"/>
        <v>0</v>
      </c>
      <c r="K73" s="2">
        <f t="shared" si="28"/>
        <v>10</v>
      </c>
      <c r="L73" s="3"/>
      <c r="M73" s="3"/>
      <c r="N73" s="12">
        <f t="shared" si="29"/>
        <v>0</v>
      </c>
      <c r="O73" s="8">
        <f t="shared" si="30"/>
        <v>0</v>
      </c>
      <c r="P73" s="8">
        <f t="shared" si="31"/>
        <v>3</v>
      </c>
      <c r="Q73" s="8">
        <f t="shared" si="32"/>
        <v>3</v>
      </c>
      <c r="R73" s="10">
        <f t="shared" si="33"/>
        <v>3</v>
      </c>
      <c r="S73" s="3">
        <v>0</v>
      </c>
      <c r="T73" s="3"/>
      <c r="U73" s="15">
        <f t="shared" si="13"/>
        <v>1</v>
      </c>
      <c r="AC73" s="1" t="s">
        <v>13</v>
      </c>
      <c r="AD73" s="1" t="s">
        <v>20</v>
      </c>
      <c r="AE73" s="1" t="s">
        <v>11</v>
      </c>
      <c r="AF73" s="1" t="s">
        <v>17</v>
      </c>
      <c r="AG73" s="1" t="s">
        <v>21</v>
      </c>
      <c r="AH73" s="1" t="s">
        <v>22</v>
      </c>
      <c r="AI73" s="1" t="s">
        <v>23</v>
      </c>
      <c r="AJ73" s="1" t="s">
        <v>16</v>
      </c>
      <c r="AK73" s="1" t="s">
        <v>15</v>
      </c>
      <c r="AL73" s="1" t="s">
        <v>14</v>
      </c>
    </row>
    <row r="74" spans="1:38">
      <c r="A74" s="3"/>
      <c r="B74" s="13"/>
      <c r="C74" s="6"/>
      <c r="D74" s="3">
        <v>20</v>
      </c>
      <c r="E74" s="3">
        <v>100</v>
      </c>
      <c r="F74" s="2">
        <f t="shared" si="24"/>
        <v>20</v>
      </c>
      <c r="G74" s="1">
        <f t="shared" si="25"/>
        <v>3</v>
      </c>
      <c r="H74" s="1">
        <f t="shared" si="26"/>
        <v>16</v>
      </c>
      <c r="I74" s="19">
        <f t="shared" si="34"/>
        <v>0</v>
      </c>
      <c r="J74" s="1">
        <f t="shared" si="27"/>
        <v>0</v>
      </c>
      <c r="K74" s="2">
        <f t="shared" si="28"/>
        <v>10</v>
      </c>
      <c r="L74" s="3"/>
      <c r="M74" s="3"/>
      <c r="N74" s="12">
        <f t="shared" si="29"/>
        <v>0</v>
      </c>
      <c r="O74" s="8">
        <f t="shared" si="30"/>
        <v>0</v>
      </c>
      <c r="P74" s="8">
        <f t="shared" si="31"/>
        <v>3</v>
      </c>
      <c r="Q74" s="8">
        <f t="shared" si="32"/>
        <v>3</v>
      </c>
      <c r="R74" s="10">
        <f t="shared" si="33"/>
        <v>3</v>
      </c>
      <c r="S74" s="3">
        <v>0</v>
      </c>
      <c r="T74" s="3"/>
      <c r="U74" s="15">
        <f t="shared" si="13"/>
        <v>1</v>
      </c>
      <c r="AC74" s="1" t="s">
        <v>13</v>
      </c>
      <c r="AD74" s="1" t="s">
        <v>20</v>
      </c>
      <c r="AE74" s="1" t="s">
        <v>11</v>
      </c>
      <c r="AF74" s="1" t="s">
        <v>17</v>
      </c>
      <c r="AG74" s="1" t="s">
        <v>21</v>
      </c>
      <c r="AH74" s="1" t="s">
        <v>22</v>
      </c>
      <c r="AI74" s="1" t="s">
        <v>23</v>
      </c>
      <c r="AJ74" s="1" t="s">
        <v>16</v>
      </c>
      <c r="AK74" s="1" t="s">
        <v>15</v>
      </c>
      <c r="AL74" s="1" t="s">
        <v>14</v>
      </c>
    </row>
    <row r="75" spans="1:38">
      <c r="A75" s="3"/>
      <c r="B75" s="13"/>
      <c r="C75" s="6"/>
      <c r="D75" s="3">
        <v>20</v>
      </c>
      <c r="E75" s="3">
        <v>100</v>
      </c>
      <c r="F75" s="2">
        <f t="shared" si="24"/>
        <v>20</v>
      </c>
      <c r="G75" s="1">
        <f t="shared" si="25"/>
        <v>3</v>
      </c>
      <c r="H75" s="1">
        <f t="shared" si="26"/>
        <v>16</v>
      </c>
      <c r="I75" s="19">
        <f t="shared" si="34"/>
        <v>0</v>
      </c>
      <c r="J75" s="1">
        <f t="shared" si="27"/>
        <v>0</v>
      </c>
      <c r="K75" s="2">
        <f t="shared" si="28"/>
        <v>10</v>
      </c>
      <c r="L75" s="3"/>
      <c r="M75" s="3"/>
      <c r="N75" s="12">
        <f t="shared" si="29"/>
        <v>0</v>
      </c>
      <c r="O75" s="8">
        <f t="shared" si="30"/>
        <v>0</v>
      </c>
      <c r="P75" s="8">
        <f t="shared" si="31"/>
        <v>3</v>
      </c>
      <c r="Q75" s="8">
        <f t="shared" si="32"/>
        <v>3</v>
      </c>
      <c r="R75" s="10">
        <f t="shared" si="33"/>
        <v>3</v>
      </c>
      <c r="S75" s="3">
        <v>0</v>
      </c>
      <c r="T75" s="3"/>
      <c r="U75" s="15">
        <f t="shared" si="13"/>
        <v>1</v>
      </c>
      <c r="AC75" s="1" t="s">
        <v>13</v>
      </c>
      <c r="AD75" s="1" t="s">
        <v>20</v>
      </c>
      <c r="AE75" s="1" t="s">
        <v>11</v>
      </c>
      <c r="AF75" s="1" t="s">
        <v>17</v>
      </c>
      <c r="AG75" s="1" t="s">
        <v>21</v>
      </c>
      <c r="AH75" s="1" t="s">
        <v>22</v>
      </c>
      <c r="AI75" s="1" t="s">
        <v>23</v>
      </c>
      <c r="AJ75" s="1" t="s">
        <v>16</v>
      </c>
      <c r="AK75" s="1" t="s">
        <v>15</v>
      </c>
      <c r="AL75" s="1" t="s">
        <v>14</v>
      </c>
    </row>
    <row r="76" spans="1:38">
      <c r="A76" s="3"/>
      <c r="B76" s="13"/>
      <c r="C76" s="6"/>
      <c r="D76" s="3">
        <v>20</v>
      </c>
      <c r="E76" s="3">
        <v>100</v>
      </c>
      <c r="F76" s="2">
        <f t="shared" si="24"/>
        <v>20</v>
      </c>
      <c r="G76" s="1">
        <f t="shared" si="25"/>
        <v>3</v>
      </c>
      <c r="H76" s="1">
        <f t="shared" si="26"/>
        <v>16</v>
      </c>
      <c r="I76" s="19">
        <f t="shared" si="34"/>
        <v>0</v>
      </c>
      <c r="J76" s="1">
        <f t="shared" si="27"/>
        <v>0</v>
      </c>
      <c r="K76" s="2">
        <f t="shared" si="28"/>
        <v>10</v>
      </c>
      <c r="L76" s="3"/>
      <c r="M76" s="3"/>
      <c r="N76" s="12">
        <f t="shared" si="29"/>
        <v>0</v>
      </c>
      <c r="O76" s="8">
        <f t="shared" si="30"/>
        <v>0</v>
      </c>
      <c r="P76" s="8">
        <f t="shared" si="31"/>
        <v>3</v>
      </c>
      <c r="Q76" s="8">
        <f t="shared" si="32"/>
        <v>3</v>
      </c>
      <c r="R76" s="10">
        <f t="shared" si="33"/>
        <v>3</v>
      </c>
      <c r="S76" s="3">
        <v>0</v>
      </c>
      <c r="T76" s="3"/>
      <c r="U76" s="15">
        <f t="shared" si="13"/>
        <v>1</v>
      </c>
      <c r="AC76" s="1" t="s">
        <v>13</v>
      </c>
      <c r="AD76" s="1" t="s">
        <v>20</v>
      </c>
      <c r="AE76" s="1" t="s">
        <v>11</v>
      </c>
      <c r="AF76" s="1" t="s">
        <v>17</v>
      </c>
      <c r="AG76" s="1" t="s">
        <v>21</v>
      </c>
      <c r="AH76" s="1" t="s">
        <v>22</v>
      </c>
      <c r="AI76" s="1" t="s">
        <v>23</v>
      </c>
      <c r="AJ76" s="1" t="s">
        <v>16</v>
      </c>
      <c r="AK76" s="1" t="s">
        <v>15</v>
      </c>
      <c r="AL76" s="1" t="s">
        <v>14</v>
      </c>
    </row>
    <row r="77" spans="1:38">
      <c r="A77" s="3"/>
      <c r="B77" s="13"/>
      <c r="C77" s="6"/>
      <c r="D77" s="3">
        <v>20</v>
      </c>
      <c r="E77" s="3">
        <v>100</v>
      </c>
      <c r="F77" s="2">
        <f t="shared" si="24"/>
        <v>20</v>
      </c>
      <c r="G77" s="1">
        <f t="shared" si="25"/>
        <v>3</v>
      </c>
      <c r="H77" s="1">
        <f t="shared" si="26"/>
        <v>16</v>
      </c>
      <c r="I77" s="19">
        <f t="shared" si="34"/>
        <v>0</v>
      </c>
      <c r="J77" s="1">
        <f t="shared" si="27"/>
        <v>0</v>
      </c>
      <c r="K77" s="2">
        <f t="shared" si="28"/>
        <v>10</v>
      </c>
      <c r="L77" s="3"/>
      <c r="M77" s="3"/>
      <c r="N77" s="12">
        <f t="shared" si="29"/>
        <v>0</v>
      </c>
      <c r="O77" s="8">
        <f t="shared" si="30"/>
        <v>0</v>
      </c>
      <c r="P77" s="8">
        <f t="shared" si="31"/>
        <v>3</v>
      </c>
      <c r="Q77" s="8">
        <f t="shared" si="32"/>
        <v>3</v>
      </c>
      <c r="R77" s="10">
        <f t="shared" si="33"/>
        <v>3</v>
      </c>
      <c r="S77" s="3">
        <v>0</v>
      </c>
      <c r="T77" s="3"/>
      <c r="U77" s="15">
        <f t="shared" si="13"/>
        <v>1</v>
      </c>
      <c r="AC77" s="1" t="s">
        <v>13</v>
      </c>
      <c r="AD77" s="1" t="s">
        <v>20</v>
      </c>
      <c r="AE77" s="1" t="s">
        <v>11</v>
      </c>
      <c r="AF77" s="1" t="s">
        <v>17</v>
      </c>
      <c r="AG77" s="1" t="s">
        <v>21</v>
      </c>
      <c r="AH77" s="1" t="s">
        <v>22</v>
      </c>
      <c r="AI77" s="1" t="s">
        <v>23</v>
      </c>
      <c r="AJ77" s="1" t="s">
        <v>16</v>
      </c>
      <c r="AK77" s="1" t="s">
        <v>15</v>
      </c>
      <c r="AL77" s="1" t="s">
        <v>14</v>
      </c>
    </row>
    <row r="78" spans="1:38">
      <c r="A78" s="3"/>
      <c r="B78" s="13"/>
      <c r="C78" s="6"/>
      <c r="D78" s="3">
        <v>20</v>
      </c>
      <c r="E78" s="3">
        <v>100</v>
      </c>
      <c r="F78" s="2">
        <f t="shared" si="24"/>
        <v>20</v>
      </c>
      <c r="G78" s="1">
        <f t="shared" si="25"/>
        <v>3</v>
      </c>
      <c r="H78" s="1">
        <f t="shared" si="26"/>
        <v>16</v>
      </c>
      <c r="I78" s="19">
        <f t="shared" si="34"/>
        <v>0</v>
      </c>
      <c r="J78" s="1">
        <f t="shared" si="27"/>
        <v>0</v>
      </c>
      <c r="K78" s="2">
        <f t="shared" si="28"/>
        <v>10</v>
      </c>
      <c r="L78" s="3"/>
      <c r="M78" s="3"/>
      <c r="N78" s="12">
        <f t="shared" si="29"/>
        <v>0</v>
      </c>
      <c r="O78" s="8">
        <f t="shared" si="30"/>
        <v>0</v>
      </c>
      <c r="P78" s="8">
        <f t="shared" si="31"/>
        <v>3</v>
      </c>
      <c r="Q78" s="8">
        <f t="shared" si="32"/>
        <v>3</v>
      </c>
      <c r="R78" s="10">
        <f t="shared" si="33"/>
        <v>3</v>
      </c>
      <c r="S78" s="3">
        <v>0</v>
      </c>
      <c r="T78" s="3"/>
      <c r="U78" s="15">
        <f t="shared" si="13"/>
        <v>1</v>
      </c>
      <c r="AC78" s="1" t="s">
        <v>13</v>
      </c>
      <c r="AD78" s="1" t="s">
        <v>20</v>
      </c>
      <c r="AE78" s="1" t="s">
        <v>11</v>
      </c>
      <c r="AF78" s="1" t="s">
        <v>17</v>
      </c>
      <c r="AG78" s="1" t="s">
        <v>21</v>
      </c>
      <c r="AH78" s="1" t="s">
        <v>22</v>
      </c>
      <c r="AI78" s="1" t="s">
        <v>23</v>
      </c>
      <c r="AJ78" s="1" t="s">
        <v>16</v>
      </c>
      <c r="AK78" s="1" t="s">
        <v>15</v>
      </c>
      <c r="AL78" s="1" t="s">
        <v>14</v>
      </c>
    </row>
    <row r="79" spans="1:38">
      <c r="A79" s="3"/>
      <c r="B79" s="13"/>
      <c r="C79" s="6"/>
      <c r="D79" s="3">
        <v>20</v>
      </c>
      <c r="E79" s="3">
        <v>100</v>
      </c>
      <c r="F79" s="2">
        <f t="shared" si="24"/>
        <v>20</v>
      </c>
      <c r="G79" s="1">
        <f t="shared" si="25"/>
        <v>3</v>
      </c>
      <c r="H79" s="1">
        <f t="shared" si="26"/>
        <v>16</v>
      </c>
      <c r="I79" s="19">
        <f t="shared" si="34"/>
        <v>0</v>
      </c>
      <c r="J79" s="1">
        <f t="shared" si="27"/>
        <v>0</v>
      </c>
      <c r="K79" s="2">
        <f t="shared" si="28"/>
        <v>10</v>
      </c>
      <c r="L79" s="3"/>
      <c r="M79" s="3"/>
      <c r="N79" s="12">
        <f t="shared" si="29"/>
        <v>0</v>
      </c>
      <c r="O79" s="8">
        <f t="shared" si="30"/>
        <v>0</v>
      </c>
      <c r="P79" s="8">
        <f t="shared" si="31"/>
        <v>3</v>
      </c>
      <c r="Q79" s="8">
        <f t="shared" si="32"/>
        <v>3</v>
      </c>
      <c r="R79" s="10">
        <f t="shared" si="33"/>
        <v>3</v>
      </c>
      <c r="S79" s="3">
        <v>0</v>
      </c>
      <c r="T79" s="3"/>
      <c r="U79" s="15">
        <f t="shared" ref="U79:U100" si="35">IF(ROUNDDOWN(I79/100,0)&lt;1,1,ROUNDDOWN(I79/100,0))</f>
        <v>1</v>
      </c>
      <c r="AC79" s="1" t="s">
        <v>13</v>
      </c>
      <c r="AD79" s="1" t="s">
        <v>20</v>
      </c>
      <c r="AE79" s="1" t="s">
        <v>11</v>
      </c>
      <c r="AF79" s="1" t="s">
        <v>17</v>
      </c>
      <c r="AG79" s="1" t="s">
        <v>21</v>
      </c>
      <c r="AH79" s="1" t="s">
        <v>22</v>
      </c>
      <c r="AI79" s="1" t="s">
        <v>23</v>
      </c>
      <c r="AJ79" s="1" t="s">
        <v>16</v>
      </c>
      <c r="AK79" s="1" t="s">
        <v>15</v>
      </c>
      <c r="AL79" s="1" t="s">
        <v>14</v>
      </c>
    </row>
    <row r="80" spans="1:38">
      <c r="A80" s="3"/>
      <c r="B80" s="13"/>
      <c r="C80" s="6"/>
      <c r="D80" s="3">
        <v>20</v>
      </c>
      <c r="E80" s="3">
        <v>100</v>
      </c>
      <c r="F80" s="2">
        <f t="shared" si="24"/>
        <v>20</v>
      </c>
      <c r="G80" s="1">
        <f t="shared" si="25"/>
        <v>3</v>
      </c>
      <c r="H80" s="1">
        <f t="shared" si="26"/>
        <v>16</v>
      </c>
      <c r="I80" s="19">
        <f t="shared" si="34"/>
        <v>0</v>
      </c>
      <c r="J80" s="1">
        <f t="shared" si="27"/>
        <v>0</v>
      </c>
      <c r="K80" s="2">
        <f t="shared" si="28"/>
        <v>10</v>
      </c>
      <c r="L80" s="3"/>
      <c r="M80" s="3"/>
      <c r="N80" s="12">
        <f t="shared" si="29"/>
        <v>0</v>
      </c>
      <c r="O80" s="8">
        <f t="shared" si="30"/>
        <v>0</v>
      </c>
      <c r="P80" s="8">
        <f t="shared" si="31"/>
        <v>3</v>
      </c>
      <c r="Q80" s="8">
        <f t="shared" si="32"/>
        <v>3</v>
      </c>
      <c r="R80" s="10">
        <f t="shared" si="33"/>
        <v>3</v>
      </c>
      <c r="S80" s="3">
        <v>0</v>
      </c>
      <c r="T80" s="3"/>
      <c r="U80" s="15">
        <f t="shared" si="35"/>
        <v>1</v>
      </c>
      <c r="AC80" s="1" t="s">
        <v>13</v>
      </c>
      <c r="AD80" s="1" t="s">
        <v>20</v>
      </c>
      <c r="AE80" s="1" t="s">
        <v>11</v>
      </c>
      <c r="AF80" s="1" t="s">
        <v>17</v>
      </c>
      <c r="AG80" s="1" t="s">
        <v>21</v>
      </c>
      <c r="AH80" s="1" t="s">
        <v>22</v>
      </c>
      <c r="AI80" s="1" t="s">
        <v>23</v>
      </c>
      <c r="AJ80" s="1" t="s">
        <v>16</v>
      </c>
      <c r="AK80" s="1" t="s">
        <v>15</v>
      </c>
      <c r="AL80" s="1" t="s">
        <v>14</v>
      </c>
    </row>
    <row r="81" spans="1:38">
      <c r="A81" s="3"/>
      <c r="B81" s="13"/>
      <c r="C81" s="6"/>
      <c r="D81" s="3">
        <v>20</v>
      </c>
      <c r="E81" s="3">
        <v>100</v>
      </c>
      <c r="F81" s="2">
        <f t="shared" si="24"/>
        <v>20</v>
      </c>
      <c r="G81" s="1">
        <f t="shared" si="25"/>
        <v>3</v>
      </c>
      <c r="H81" s="1">
        <f t="shared" si="26"/>
        <v>16</v>
      </c>
      <c r="I81" s="19">
        <f t="shared" si="34"/>
        <v>0</v>
      </c>
      <c r="J81" s="1">
        <f t="shared" si="27"/>
        <v>0</v>
      </c>
      <c r="K81" s="2">
        <f t="shared" si="28"/>
        <v>10</v>
      </c>
      <c r="L81" s="3"/>
      <c r="M81" s="3"/>
      <c r="N81" s="12">
        <f t="shared" si="29"/>
        <v>0</v>
      </c>
      <c r="O81" s="8">
        <f t="shared" si="30"/>
        <v>0</v>
      </c>
      <c r="P81" s="8">
        <f t="shared" si="31"/>
        <v>3</v>
      </c>
      <c r="Q81" s="8">
        <f t="shared" si="32"/>
        <v>3</v>
      </c>
      <c r="R81" s="10">
        <f t="shared" si="33"/>
        <v>3</v>
      </c>
      <c r="S81" s="3">
        <v>0</v>
      </c>
      <c r="T81" s="3"/>
      <c r="U81" s="15">
        <f t="shared" si="35"/>
        <v>1</v>
      </c>
      <c r="AC81" s="1" t="s">
        <v>13</v>
      </c>
      <c r="AD81" s="1" t="s">
        <v>20</v>
      </c>
      <c r="AE81" s="1" t="s">
        <v>11</v>
      </c>
      <c r="AF81" s="1" t="s">
        <v>17</v>
      </c>
      <c r="AG81" s="1" t="s">
        <v>21</v>
      </c>
      <c r="AH81" s="1" t="s">
        <v>22</v>
      </c>
      <c r="AI81" s="1" t="s">
        <v>23</v>
      </c>
      <c r="AJ81" s="1" t="s">
        <v>16</v>
      </c>
      <c r="AK81" s="1" t="s">
        <v>15</v>
      </c>
      <c r="AL81" s="1" t="s">
        <v>14</v>
      </c>
    </row>
    <row r="82" spans="1:38">
      <c r="A82" s="3"/>
      <c r="B82" s="13"/>
      <c r="C82" s="6"/>
      <c r="D82" s="3">
        <v>20</v>
      </c>
      <c r="E82" s="3">
        <v>100</v>
      </c>
      <c r="F82" s="2">
        <f t="shared" si="24"/>
        <v>20</v>
      </c>
      <c r="G82" s="1">
        <f t="shared" si="25"/>
        <v>3</v>
      </c>
      <c r="H82" s="1">
        <f t="shared" si="26"/>
        <v>16</v>
      </c>
      <c r="I82" s="19">
        <f t="shared" si="34"/>
        <v>0</v>
      </c>
      <c r="J82" s="1">
        <f t="shared" si="27"/>
        <v>0</v>
      </c>
      <c r="K82" s="2">
        <f t="shared" si="28"/>
        <v>10</v>
      </c>
      <c r="L82" s="3"/>
      <c r="M82" s="3"/>
      <c r="N82" s="12">
        <f t="shared" si="29"/>
        <v>0</v>
      </c>
      <c r="O82" s="8">
        <f t="shared" si="30"/>
        <v>0</v>
      </c>
      <c r="P82" s="8">
        <f t="shared" si="31"/>
        <v>3</v>
      </c>
      <c r="Q82" s="8">
        <f t="shared" si="32"/>
        <v>3</v>
      </c>
      <c r="R82" s="10">
        <f t="shared" si="33"/>
        <v>3</v>
      </c>
      <c r="S82" s="3">
        <v>0</v>
      </c>
      <c r="T82" s="3"/>
      <c r="U82" s="15">
        <f t="shared" si="35"/>
        <v>1</v>
      </c>
      <c r="AC82" s="1" t="s">
        <v>13</v>
      </c>
      <c r="AD82" s="1" t="s">
        <v>20</v>
      </c>
      <c r="AE82" s="1" t="s">
        <v>11</v>
      </c>
      <c r="AF82" s="1" t="s">
        <v>17</v>
      </c>
      <c r="AG82" s="1" t="s">
        <v>21</v>
      </c>
      <c r="AH82" s="1" t="s">
        <v>22</v>
      </c>
      <c r="AI82" s="1" t="s">
        <v>23</v>
      </c>
      <c r="AJ82" s="1" t="s">
        <v>16</v>
      </c>
      <c r="AK82" s="1" t="s">
        <v>15</v>
      </c>
      <c r="AL82" s="1" t="s">
        <v>14</v>
      </c>
    </row>
    <row r="83" spans="1:38">
      <c r="A83" s="3"/>
      <c r="B83" s="13"/>
      <c r="C83" s="6"/>
      <c r="D83" s="3">
        <v>20</v>
      </c>
      <c r="E83" s="3">
        <v>100</v>
      </c>
      <c r="F83" s="2">
        <f t="shared" si="24"/>
        <v>20</v>
      </c>
      <c r="G83" s="1">
        <f t="shared" si="25"/>
        <v>3</v>
      </c>
      <c r="H83" s="1">
        <f t="shared" si="26"/>
        <v>16</v>
      </c>
      <c r="I83" s="19">
        <f t="shared" si="34"/>
        <v>0</v>
      </c>
      <c r="J83" s="1">
        <f t="shared" si="27"/>
        <v>0</v>
      </c>
      <c r="K83" s="2">
        <f t="shared" si="28"/>
        <v>10</v>
      </c>
      <c r="L83" s="3"/>
      <c r="M83" s="3"/>
      <c r="N83" s="12">
        <f t="shared" si="29"/>
        <v>0</v>
      </c>
      <c r="O83" s="8">
        <f t="shared" si="30"/>
        <v>0</v>
      </c>
      <c r="P83" s="8">
        <f t="shared" si="31"/>
        <v>3</v>
      </c>
      <c r="Q83" s="8">
        <f t="shared" si="32"/>
        <v>3</v>
      </c>
      <c r="R83" s="10">
        <f t="shared" si="33"/>
        <v>3</v>
      </c>
      <c r="S83" s="3">
        <v>0</v>
      </c>
      <c r="T83" s="3"/>
      <c r="U83" s="15">
        <f t="shared" si="35"/>
        <v>1</v>
      </c>
      <c r="AC83" s="1" t="s">
        <v>13</v>
      </c>
      <c r="AD83" s="1" t="s">
        <v>20</v>
      </c>
      <c r="AE83" s="1" t="s">
        <v>11</v>
      </c>
      <c r="AF83" s="1" t="s">
        <v>17</v>
      </c>
      <c r="AG83" s="1" t="s">
        <v>21</v>
      </c>
      <c r="AH83" s="1" t="s">
        <v>22</v>
      </c>
      <c r="AI83" s="1" t="s">
        <v>23</v>
      </c>
      <c r="AJ83" s="1" t="s">
        <v>16</v>
      </c>
      <c r="AK83" s="1" t="s">
        <v>15</v>
      </c>
      <c r="AL83" s="1" t="s">
        <v>14</v>
      </c>
    </row>
    <row r="84" spans="1:38">
      <c r="A84" s="3"/>
      <c r="B84" s="13"/>
      <c r="C84" s="6"/>
      <c r="D84" s="3">
        <v>20</v>
      </c>
      <c r="E84" s="3">
        <v>100</v>
      </c>
      <c r="F84" s="2">
        <f t="shared" si="24"/>
        <v>20</v>
      </c>
      <c r="G84" s="1">
        <f t="shared" si="25"/>
        <v>3</v>
      </c>
      <c r="H84" s="1">
        <f t="shared" si="26"/>
        <v>16</v>
      </c>
      <c r="I84" s="19">
        <f t="shared" si="34"/>
        <v>0</v>
      </c>
      <c r="J84" s="1">
        <f t="shared" si="27"/>
        <v>0</v>
      </c>
      <c r="K84" s="2">
        <f t="shared" si="28"/>
        <v>10</v>
      </c>
      <c r="L84" s="3"/>
      <c r="M84" s="3"/>
      <c r="N84" s="12">
        <f t="shared" si="29"/>
        <v>0</v>
      </c>
      <c r="O84" s="8">
        <f t="shared" si="30"/>
        <v>0</v>
      </c>
      <c r="P84" s="8">
        <f t="shared" si="31"/>
        <v>3</v>
      </c>
      <c r="Q84" s="8">
        <f t="shared" si="32"/>
        <v>3</v>
      </c>
      <c r="R84" s="10">
        <f t="shared" si="33"/>
        <v>3</v>
      </c>
      <c r="S84" s="3">
        <v>0</v>
      </c>
      <c r="T84" s="3"/>
      <c r="U84" s="15">
        <f t="shared" si="35"/>
        <v>1</v>
      </c>
      <c r="AC84" s="1" t="s">
        <v>13</v>
      </c>
      <c r="AD84" s="1" t="s">
        <v>20</v>
      </c>
      <c r="AE84" s="1" t="s">
        <v>11</v>
      </c>
      <c r="AF84" s="1" t="s">
        <v>17</v>
      </c>
      <c r="AG84" s="1" t="s">
        <v>21</v>
      </c>
      <c r="AH84" s="1" t="s">
        <v>22</v>
      </c>
      <c r="AI84" s="1" t="s">
        <v>23</v>
      </c>
      <c r="AJ84" s="1" t="s">
        <v>16</v>
      </c>
      <c r="AK84" s="1" t="s">
        <v>15</v>
      </c>
      <c r="AL84" s="1" t="s">
        <v>14</v>
      </c>
    </row>
    <row r="85" spans="1:38">
      <c r="A85" s="3"/>
      <c r="B85" s="13"/>
      <c r="C85" s="6"/>
      <c r="D85" s="3">
        <v>20</v>
      </c>
      <c r="E85" s="3">
        <v>100</v>
      </c>
      <c r="F85" s="2">
        <f t="shared" si="24"/>
        <v>20</v>
      </c>
      <c r="G85" s="1">
        <f t="shared" si="25"/>
        <v>3</v>
      </c>
      <c r="H85" s="1">
        <f t="shared" si="26"/>
        <v>16</v>
      </c>
      <c r="I85" s="19">
        <f t="shared" si="34"/>
        <v>0</v>
      </c>
      <c r="J85" s="1">
        <f t="shared" si="27"/>
        <v>0</v>
      </c>
      <c r="K85" s="2">
        <f t="shared" si="28"/>
        <v>10</v>
      </c>
      <c r="L85" s="3"/>
      <c r="M85" s="3"/>
      <c r="N85" s="12">
        <f t="shared" si="29"/>
        <v>0</v>
      </c>
      <c r="O85" s="8">
        <f t="shared" si="30"/>
        <v>0</v>
      </c>
      <c r="P85" s="8">
        <f t="shared" si="31"/>
        <v>3</v>
      </c>
      <c r="Q85" s="8">
        <f t="shared" si="32"/>
        <v>3</v>
      </c>
      <c r="R85" s="10">
        <f t="shared" si="33"/>
        <v>3</v>
      </c>
      <c r="S85" s="3">
        <v>0</v>
      </c>
      <c r="T85" s="3"/>
      <c r="U85" s="15">
        <f t="shared" si="35"/>
        <v>1</v>
      </c>
      <c r="AC85" s="1" t="s">
        <v>13</v>
      </c>
      <c r="AD85" s="1" t="s">
        <v>20</v>
      </c>
      <c r="AE85" s="1" t="s">
        <v>11</v>
      </c>
      <c r="AF85" s="1" t="s">
        <v>17</v>
      </c>
      <c r="AG85" s="1" t="s">
        <v>21</v>
      </c>
      <c r="AH85" s="1" t="s">
        <v>22</v>
      </c>
      <c r="AI85" s="1" t="s">
        <v>23</v>
      </c>
      <c r="AJ85" s="1" t="s">
        <v>16</v>
      </c>
      <c r="AK85" s="1" t="s">
        <v>15</v>
      </c>
      <c r="AL85" s="1" t="s">
        <v>14</v>
      </c>
    </row>
    <row r="86" spans="1:38">
      <c r="A86" s="3"/>
      <c r="B86" s="13"/>
      <c r="C86" s="6"/>
      <c r="D86" s="3">
        <v>20</v>
      </c>
      <c r="E86" s="3">
        <v>100</v>
      </c>
      <c r="F86" s="2">
        <f t="shared" si="24"/>
        <v>20</v>
      </c>
      <c r="G86" s="1">
        <f t="shared" si="25"/>
        <v>3</v>
      </c>
      <c r="H86" s="1">
        <f t="shared" si="26"/>
        <v>16</v>
      </c>
      <c r="I86" s="19">
        <f t="shared" si="34"/>
        <v>0</v>
      </c>
      <c r="J86" s="1">
        <f t="shared" si="27"/>
        <v>0</v>
      </c>
      <c r="K86" s="2">
        <f t="shared" si="28"/>
        <v>10</v>
      </c>
      <c r="L86" s="3"/>
      <c r="M86" s="3"/>
      <c r="N86" s="12">
        <f t="shared" si="29"/>
        <v>0</v>
      </c>
      <c r="O86" s="8">
        <f t="shared" si="30"/>
        <v>0</v>
      </c>
      <c r="P86" s="8">
        <f t="shared" si="31"/>
        <v>3</v>
      </c>
      <c r="Q86" s="8">
        <f t="shared" si="32"/>
        <v>3</v>
      </c>
      <c r="R86" s="10">
        <f t="shared" si="33"/>
        <v>3</v>
      </c>
      <c r="S86" s="3">
        <v>0</v>
      </c>
      <c r="T86" s="3"/>
      <c r="U86" s="15">
        <f t="shared" si="35"/>
        <v>1</v>
      </c>
      <c r="AC86" s="1" t="s">
        <v>13</v>
      </c>
      <c r="AD86" s="1" t="s">
        <v>20</v>
      </c>
      <c r="AE86" s="1" t="s">
        <v>11</v>
      </c>
      <c r="AF86" s="1" t="s">
        <v>17</v>
      </c>
      <c r="AG86" s="1" t="s">
        <v>21</v>
      </c>
      <c r="AH86" s="1" t="s">
        <v>22</v>
      </c>
      <c r="AI86" s="1" t="s">
        <v>23</v>
      </c>
      <c r="AJ86" s="1" t="s">
        <v>16</v>
      </c>
      <c r="AK86" s="1" t="s">
        <v>15</v>
      </c>
      <c r="AL86" s="1" t="s">
        <v>14</v>
      </c>
    </row>
    <row r="87" spans="1:38">
      <c r="A87" s="3"/>
      <c r="B87" s="13"/>
      <c r="C87" s="6"/>
      <c r="D87" s="3">
        <v>20</v>
      </c>
      <c r="E87" s="3">
        <v>100</v>
      </c>
      <c r="F87" s="2">
        <f t="shared" si="24"/>
        <v>20</v>
      </c>
      <c r="G87" s="1">
        <f t="shared" si="25"/>
        <v>3</v>
      </c>
      <c r="H87" s="1">
        <f t="shared" si="26"/>
        <v>16</v>
      </c>
      <c r="I87" s="19">
        <f t="shared" si="34"/>
        <v>0</v>
      </c>
      <c r="J87" s="1">
        <f t="shared" si="27"/>
        <v>0</v>
      </c>
      <c r="K87" s="2">
        <f t="shared" si="28"/>
        <v>10</v>
      </c>
      <c r="L87" s="3"/>
      <c r="M87" s="3"/>
      <c r="N87" s="12">
        <f t="shared" si="29"/>
        <v>0</v>
      </c>
      <c r="O87" s="8">
        <f t="shared" si="30"/>
        <v>0</v>
      </c>
      <c r="P87" s="8">
        <f t="shared" si="31"/>
        <v>3</v>
      </c>
      <c r="Q87" s="8">
        <f t="shared" si="32"/>
        <v>3</v>
      </c>
      <c r="R87" s="10">
        <f t="shared" si="33"/>
        <v>3</v>
      </c>
      <c r="S87" s="3">
        <v>0</v>
      </c>
      <c r="T87" s="3"/>
      <c r="U87" s="15">
        <f t="shared" si="35"/>
        <v>1</v>
      </c>
      <c r="AC87" s="1" t="s">
        <v>13</v>
      </c>
      <c r="AD87" s="1" t="s">
        <v>20</v>
      </c>
      <c r="AE87" s="1" t="s">
        <v>11</v>
      </c>
      <c r="AF87" s="1" t="s">
        <v>17</v>
      </c>
      <c r="AG87" s="1" t="s">
        <v>21</v>
      </c>
      <c r="AH87" s="1" t="s">
        <v>22</v>
      </c>
      <c r="AI87" s="1" t="s">
        <v>23</v>
      </c>
      <c r="AJ87" s="1" t="s">
        <v>16</v>
      </c>
      <c r="AK87" s="1" t="s">
        <v>15</v>
      </c>
      <c r="AL87" s="1" t="s">
        <v>14</v>
      </c>
    </row>
    <row r="88" spans="1:38">
      <c r="A88" s="3"/>
      <c r="B88" s="13"/>
      <c r="C88" s="6"/>
      <c r="D88" s="3">
        <v>20</v>
      </c>
      <c r="E88" s="3">
        <v>100</v>
      </c>
      <c r="F88" s="2">
        <f t="shared" si="24"/>
        <v>20</v>
      </c>
      <c r="G88" s="1">
        <f t="shared" si="25"/>
        <v>3</v>
      </c>
      <c r="H88" s="1">
        <f t="shared" si="26"/>
        <v>16</v>
      </c>
      <c r="I88" s="19">
        <f t="shared" si="34"/>
        <v>0</v>
      </c>
      <c r="J88" s="1">
        <f t="shared" si="27"/>
        <v>0</v>
      </c>
      <c r="K88" s="2">
        <f t="shared" si="28"/>
        <v>10</v>
      </c>
      <c r="L88" s="3"/>
      <c r="M88" s="3"/>
      <c r="N88" s="12">
        <f t="shared" si="29"/>
        <v>0</v>
      </c>
      <c r="O88" s="8">
        <f t="shared" si="30"/>
        <v>0</v>
      </c>
      <c r="P88" s="8">
        <f t="shared" si="31"/>
        <v>3</v>
      </c>
      <c r="Q88" s="8">
        <f t="shared" si="32"/>
        <v>3</v>
      </c>
      <c r="R88" s="10">
        <f t="shared" si="33"/>
        <v>3</v>
      </c>
      <c r="S88" s="3">
        <v>0</v>
      </c>
      <c r="T88" s="3"/>
      <c r="U88" s="15">
        <f t="shared" si="35"/>
        <v>1</v>
      </c>
      <c r="AC88" s="1" t="s">
        <v>13</v>
      </c>
      <c r="AD88" s="1" t="s">
        <v>20</v>
      </c>
      <c r="AE88" s="1" t="s">
        <v>11</v>
      </c>
      <c r="AF88" s="1" t="s">
        <v>17</v>
      </c>
      <c r="AG88" s="1" t="s">
        <v>21</v>
      </c>
      <c r="AH88" s="1" t="s">
        <v>22</v>
      </c>
      <c r="AI88" s="1" t="s">
        <v>23</v>
      </c>
      <c r="AJ88" s="1" t="s">
        <v>16</v>
      </c>
      <c r="AK88" s="1" t="s">
        <v>15</v>
      </c>
      <c r="AL88" s="1" t="s">
        <v>14</v>
      </c>
    </row>
    <row r="89" spans="1:38">
      <c r="A89" s="3"/>
      <c r="B89" s="13"/>
      <c r="C89" s="6"/>
      <c r="D89" s="3">
        <v>20</v>
      </c>
      <c r="E89" s="3">
        <v>100</v>
      </c>
      <c r="F89" s="2">
        <f t="shared" si="24"/>
        <v>20</v>
      </c>
      <c r="G89" s="1">
        <f t="shared" si="25"/>
        <v>3</v>
      </c>
      <c r="H89" s="1">
        <f t="shared" si="26"/>
        <v>16</v>
      </c>
      <c r="I89" s="19">
        <f t="shared" si="34"/>
        <v>0</v>
      </c>
      <c r="J89" s="1">
        <f t="shared" si="27"/>
        <v>0</v>
      </c>
      <c r="K89" s="2">
        <f t="shared" si="28"/>
        <v>10</v>
      </c>
      <c r="L89" s="3"/>
      <c r="M89" s="3"/>
      <c r="N89" s="12">
        <f t="shared" si="29"/>
        <v>0</v>
      </c>
      <c r="O89" s="8">
        <f t="shared" si="30"/>
        <v>0</v>
      </c>
      <c r="P89" s="8">
        <f t="shared" si="31"/>
        <v>3</v>
      </c>
      <c r="Q89" s="8">
        <f t="shared" si="32"/>
        <v>3</v>
      </c>
      <c r="R89" s="10">
        <f t="shared" si="33"/>
        <v>3</v>
      </c>
      <c r="S89" s="3">
        <v>0</v>
      </c>
      <c r="T89" s="3"/>
      <c r="U89" s="15">
        <f t="shared" si="35"/>
        <v>1</v>
      </c>
      <c r="AC89" s="1" t="s">
        <v>13</v>
      </c>
      <c r="AD89" s="1" t="s">
        <v>20</v>
      </c>
      <c r="AE89" s="1" t="s">
        <v>11</v>
      </c>
      <c r="AF89" s="1" t="s">
        <v>17</v>
      </c>
      <c r="AG89" s="1" t="s">
        <v>21</v>
      </c>
      <c r="AH89" s="1" t="s">
        <v>22</v>
      </c>
      <c r="AI89" s="1" t="s">
        <v>23</v>
      </c>
      <c r="AJ89" s="1" t="s">
        <v>16</v>
      </c>
      <c r="AK89" s="1" t="s">
        <v>15</v>
      </c>
      <c r="AL89" s="1" t="s">
        <v>14</v>
      </c>
    </row>
    <row r="90" spans="1:38">
      <c r="A90" s="3"/>
      <c r="B90" s="13"/>
      <c r="C90" s="6"/>
      <c r="D90" s="3">
        <v>20</v>
      </c>
      <c r="E90" s="3">
        <v>100</v>
      </c>
      <c r="F90" s="2">
        <f t="shared" si="24"/>
        <v>20</v>
      </c>
      <c r="G90" s="1">
        <f t="shared" si="25"/>
        <v>3</v>
      </c>
      <c r="H90" s="1">
        <f t="shared" si="26"/>
        <v>16</v>
      </c>
      <c r="I90" s="19">
        <f t="shared" si="34"/>
        <v>0</v>
      </c>
      <c r="J90" s="1">
        <f t="shared" si="27"/>
        <v>0</v>
      </c>
      <c r="K90" s="2">
        <f t="shared" si="28"/>
        <v>10</v>
      </c>
      <c r="L90" s="3"/>
      <c r="M90" s="3"/>
      <c r="N90" s="12">
        <f t="shared" si="29"/>
        <v>0</v>
      </c>
      <c r="O90" s="8">
        <f t="shared" si="30"/>
        <v>0</v>
      </c>
      <c r="P90" s="8">
        <f t="shared" si="31"/>
        <v>3</v>
      </c>
      <c r="Q90" s="8">
        <f t="shared" si="32"/>
        <v>3</v>
      </c>
      <c r="R90" s="10">
        <f t="shared" si="33"/>
        <v>3</v>
      </c>
      <c r="S90" s="3">
        <v>0</v>
      </c>
      <c r="T90" s="3"/>
      <c r="U90" s="15">
        <f t="shared" si="35"/>
        <v>1</v>
      </c>
      <c r="AC90" s="1" t="s">
        <v>13</v>
      </c>
      <c r="AD90" s="1" t="s">
        <v>20</v>
      </c>
      <c r="AE90" s="1" t="s">
        <v>11</v>
      </c>
      <c r="AF90" s="1" t="s">
        <v>17</v>
      </c>
      <c r="AG90" s="1" t="s">
        <v>21</v>
      </c>
      <c r="AH90" s="1" t="s">
        <v>22</v>
      </c>
      <c r="AI90" s="1" t="s">
        <v>23</v>
      </c>
      <c r="AJ90" s="1" t="s">
        <v>16</v>
      </c>
      <c r="AK90" s="1" t="s">
        <v>15</v>
      </c>
      <c r="AL90" s="1" t="s">
        <v>14</v>
      </c>
    </row>
    <row r="91" spans="1:38">
      <c r="A91" s="3"/>
      <c r="B91" s="13"/>
      <c r="C91" s="6"/>
      <c r="D91" s="3">
        <v>20</v>
      </c>
      <c r="E91" s="3">
        <v>100</v>
      </c>
      <c r="F91" s="2">
        <f t="shared" si="24"/>
        <v>20</v>
      </c>
      <c r="G91" s="1">
        <f t="shared" si="25"/>
        <v>3</v>
      </c>
      <c r="H91" s="1">
        <f t="shared" si="26"/>
        <v>16</v>
      </c>
      <c r="I91" s="19">
        <f t="shared" si="34"/>
        <v>0</v>
      </c>
      <c r="J91" s="1">
        <f t="shared" si="27"/>
        <v>0</v>
      </c>
      <c r="K91" s="2">
        <f t="shared" si="28"/>
        <v>10</v>
      </c>
      <c r="L91" s="3"/>
      <c r="M91" s="3"/>
      <c r="N91" s="12">
        <f t="shared" si="29"/>
        <v>0</v>
      </c>
      <c r="O91" s="8">
        <f t="shared" si="30"/>
        <v>0</v>
      </c>
      <c r="P91" s="8">
        <f t="shared" si="31"/>
        <v>3</v>
      </c>
      <c r="Q91" s="8">
        <f t="shared" si="32"/>
        <v>3</v>
      </c>
      <c r="R91" s="10">
        <f t="shared" si="33"/>
        <v>3</v>
      </c>
      <c r="S91" s="3">
        <v>0</v>
      </c>
      <c r="T91" s="3"/>
      <c r="U91" s="15">
        <f t="shared" si="35"/>
        <v>1</v>
      </c>
      <c r="AC91" s="1" t="s">
        <v>13</v>
      </c>
      <c r="AD91" s="1" t="s">
        <v>20</v>
      </c>
      <c r="AE91" s="1" t="s">
        <v>11</v>
      </c>
      <c r="AF91" s="1" t="s">
        <v>17</v>
      </c>
      <c r="AG91" s="1" t="s">
        <v>21</v>
      </c>
      <c r="AH91" s="1" t="s">
        <v>22</v>
      </c>
      <c r="AI91" s="1" t="s">
        <v>23</v>
      </c>
      <c r="AJ91" s="1" t="s">
        <v>16</v>
      </c>
      <c r="AK91" s="1" t="s">
        <v>15</v>
      </c>
      <c r="AL91" s="1" t="s">
        <v>14</v>
      </c>
    </row>
    <row r="92" spans="1:38">
      <c r="A92" s="3"/>
      <c r="B92" s="13"/>
      <c r="C92" s="6"/>
      <c r="D92" s="3">
        <v>20</v>
      </c>
      <c r="E92" s="3">
        <v>100</v>
      </c>
      <c r="F92" s="2">
        <f t="shared" si="24"/>
        <v>20</v>
      </c>
      <c r="G92" s="1">
        <f t="shared" si="25"/>
        <v>3</v>
      </c>
      <c r="H92" s="1">
        <f t="shared" si="26"/>
        <v>16</v>
      </c>
      <c r="I92" s="19">
        <f t="shared" si="34"/>
        <v>0</v>
      </c>
      <c r="J92" s="1">
        <f t="shared" si="27"/>
        <v>0</v>
      </c>
      <c r="K92" s="2">
        <f t="shared" si="28"/>
        <v>10</v>
      </c>
      <c r="L92" s="3"/>
      <c r="M92" s="3"/>
      <c r="N92" s="12">
        <f t="shared" si="29"/>
        <v>0</v>
      </c>
      <c r="O92" s="8">
        <f t="shared" si="30"/>
        <v>0</v>
      </c>
      <c r="P92" s="8">
        <f t="shared" si="31"/>
        <v>3</v>
      </c>
      <c r="Q92" s="8">
        <f t="shared" si="32"/>
        <v>3</v>
      </c>
      <c r="R92" s="10">
        <f t="shared" si="33"/>
        <v>3</v>
      </c>
      <c r="S92" s="3">
        <v>0</v>
      </c>
      <c r="T92" s="3"/>
      <c r="U92" s="15">
        <f t="shared" si="35"/>
        <v>1</v>
      </c>
      <c r="AC92" s="1" t="s">
        <v>13</v>
      </c>
      <c r="AD92" s="1" t="s">
        <v>20</v>
      </c>
      <c r="AE92" s="1" t="s">
        <v>11</v>
      </c>
      <c r="AF92" s="1" t="s">
        <v>17</v>
      </c>
      <c r="AG92" s="1" t="s">
        <v>21</v>
      </c>
      <c r="AH92" s="1" t="s">
        <v>22</v>
      </c>
      <c r="AI92" s="1" t="s">
        <v>23</v>
      </c>
      <c r="AJ92" s="1" t="s">
        <v>16</v>
      </c>
      <c r="AK92" s="1" t="s">
        <v>15</v>
      </c>
      <c r="AL92" s="1" t="s">
        <v>14</v>
      </c>
    </row>
    <row r="93" spans="1:38">
      <c r="A93" s="3"/>
      <c r="B93" s="13"/>
      <c r="C93" s="6"/>
      <c r="D93" s="3">
        <v>20</v>
      </c>
      <c r="E93" s="3">
        <v>100</v>
      </c>
      <c r="F93" s="2">
        <f t="shared" si="24"/>
        <v>20</v>
      </c>
      <c r="G93" s="1">
        <f t="shared" si="25"/>
        <v>3</v>
      </c>
      <c r="H93" s="1">
        <f t="shared" si="26"/>
        <v>16</v>
      </c>
      <c r="I93" s="19">
        <f t="shared" si="34"/>
        <v>0</v>
      </c>
      <c r="J93" s="1">
        <f t="shared" si="27"/>
        <v>0</v>
      </c>
      <c r="K93" s="2">
        <f t="shared" si="28"/>
        <v>10</v>
      </c>
      <c r="L93" s="3"/>
      <c r="M93" s="3"/>
      <c r="N93" s="12">
        <f t="shared" si="29"/>
        <v>0</v>
      </c>
      <c r="O93" s="8">
        <f t="shared" si="30"/>
        <v>0</v>
      </c>
      <c r="P93" s="8">
        <f t="shared" si="31"/>
        <v>3</v>
      </c>
      <c r="Q93" s="8">
        <f t="shared" si="32"/>
        <v>3</v>
      </c>
      <c r="R93" s="10">
        <f t="shared" si="33"/>
        <v>3</v>
      </c>
      <c r="S93" s="3">
        <v>0</v>
      </c>
      <c r="T93" s="3"/>
      <c r="U93" s="15">
        <f t="shared" si="35"/>
        <v>1</v>
      </c>
      <c r="AC93" s="1" t="s">
        <v>13</v>
      </c>
      <c r="AD93" s="1" t="s">
        <v>20</v>
      </c>
      <c r="AE93" s="1" t="s">
        <v>11</v>
      </c>
      <c r="AF93" s="1" t="s">
        <v>17</v>
      </c>
      <c r="AG93" s="1" t="s">
        <v>21</v>
      </c>
      <c r="AH93" s="1" t="s">
        <v>22</v>
      </c>
      <c r="AI93" s="1" t="s">
        <v>23</v>
      </c>
      <c r="AJ93" s="1" t="s">
        <v>16</v>
      </c>
      <c r="AK93" s="1" t="s">
        <v>15</v>
      </c>
      <c r="AL93" s="1" t="s">
        <v>14</v>
      </c>
    </row>
    <row r="94" spans="1:38">
      <c r="A94" s="3"/>
      <c r="B94" s="13"/>
      <c r="C94" s="6"/>
      <c r="D94" s="3">
        <v>20</v>
      </c>
      <c r="E94" s="3">
        <v>100</v>
      </c>
      <c r="F94" s="2">
        <f t="shared" si="24"/>
        <v>20</v>
      </c>
      <c r="G94" s="1">
        <f t="shared" si="25"/>
        <v>3</v>
      </c>
      <c r="H94" s="1">
        <f t="shared" si="26"/>
        <v>16</v>
      </c>
      <c r="I94" s="19">
        <f t="shared" si="34"/>
        <v>0</v>
      </c>
      <c r="J94" s="1">
        <f t="shared" si="27"/>
        <v>0</v>
      </c>
      <c r="K94" s="2">
        <f t="shared" si="28"/>
        <v>10</v>
      </c>
      <c r="L94" s="3"/>
      <c r="M94" s="3"/>
      <c r="N94" s="12">
        <f t="shared" si="29"/>
        <v>0</v>
      </c>
      <c r="O94" s="8">
        <f t="shared" si="30"/>
        <v>0</v>
      </c>
      <c r="P94" s="8">
        <f t="shared" si="31"/>
        <v>3</v>
      </c>
      <c r="Q94" s="8">
        <f t="shared" si="32"/>
        <v>3</v>
      </c>
      <c r="R94" s="10">
        <f t="shared" si="33"/>
        <v>3</v>
      </c>
      <c r="S94" s="3">
        <v>0</v>
      </c>
      <c r="T94" s="3"/>
      <c r="U94" s="15">
        <f t="shared" si="35"/>
        <v>1</v>
      </c>
      <c r="AC94" s="1" t="s">
        <v>13</v>
      </c>
      <c r="AD94" s="1" t="s">
        <v>20</v>
      </c>
      <c r="AE94" s="1" t="s">
        <v>11</v>
      </c>
      <c r="AF94" s="1" t="s">
        <v>17</v>
      </c>
      <c r="AG94" s="1" t="s">
        <v>21</v>
      </c>
      <c r="AH94" s="1" t="s">
        <v>22</v>
      </c>
      <c r="AI94" s="1" t="s">
        <v>23</v>
      </c>
      <c r="AJ94" s="1" t="s">
        <v>16</v>
      </c>
      <c r="AK94" s="1" t="s">
        <v>15</v>
      </c>
      <c r="AL94" s="1" t="s">
        <v>14</v>
      </c>
    </row>
    <row r="95" spans="1:38">
      <c r="A95" s="3"/>
      <c r="B95" s="13"/>
      <c r="C95" s="6"/>
      <c r="D95" s="3">
        <v>20</v>
      </c>
      <c r="E95" s="3">
        <v>100</v>
      </c>
      <c r="F95" s="2">
        <f t="shared" si="24"/>
        <v>20</v>
      </c>
      <c r="G95" s="1">
        <f t="shared" si="25"/>
        <v>3</v>
      </c>
      <c r="H95" s="1">
        <f t="shared" si="26"/>
        <v>16</v>
      </c>
      <c r="I95" s="19">
        <f t="shared" si="34"/>
        <v>0</v>
      </c>
      <c r="J95" s="1">
        <f t="shared" si="27"/>
        <v>0</v>
      </c>
      <c r="K95" s="2">
        <f t="shared" si="28"/>
        <v>10</v>
      </c>
      <c r="L95" s="3"/>
      <c r="M95" s="3"/>
      <c r="N95" s="12">
        <f t="shared" si="29"/>
        <v>0</v>
      </c>
      <c r="O95" s="8">
        <f t="shared" si="30"/>
        <v>0</v>
      </c>
      <c r="P95" s="8">
        <f t="shared" si="31"/>
        <v>3</v>
      </c>
      <c r="Q95" s="8">
        <f t="shared" si="32"/>
        <v>3</v>
      </c>
      <c r="R95" s="10">
        <f t="shared" si="33"/>
        <v>3</v>
      </c>
      <c r="S95" s="3">
        <v>0</v>
      </c>
      <c r="T95" s="3"/>
      <c r="U95" s="15">
        <f t="shared" si="35"/>
        <v>1</v>
      </c>
      <c r="AC95" s="1" t="s">
        <v>13</v>
      </c>
      <c r="AD95" s="1" t="s">
        <v>20</v>
      </c>
      <c r="AE95" s="1" t="s">
        <v>11</v>
      </c>
      <c r="AF95" s="1" t="s">
        <v>17</v>
      </c>
      <c r="AG95" s="1" t="s">
        <v>21</v>
      </c>
      <c r="AH95" s="1" t="s">
        <v>22</v>
      </c>
      <c r="AI95" s="1" t="s">
        <v>23</v>
      </c>
      <c r="AJ95" s="1" t="s">
        <v>16</v>
      </c>
      <c r="AK95" s="1" t="s">
        <v>15</v>
      </c>
      <c r="AL95" s="1" t="s">
        <v>14</v>
      </c>
    </row>
    <row r="96" spans="1:38">
      <c r="A96" s="3"/>
      <c r="B96" s="13"/>
      <c r="C96" s="6"/>
      <c r="D96" s="3">
        <v>20</v>
      </c>
      <c r="E96" s="3">
        <v>100</v>
      </c>
      <c r="F96" s="2">
        <f t="shared" si="24"/>
        <v>20</v>
      </c>
      <c r="G96" s="1">
        <f t="shared" si="25"/>
        <v>3</v>
      </c>
      <c r="H96" s="1">
        <f t="shared" si="26"/>
        <v>16</v>
      </c>
      <c r="I96" s="19">
        <f t="shared" si="34"/>
        <v>0</v>
      </c>
      <c r="J96" s="1">
        <f t="shared" si="27"/>
        <v>0</v>
      </c>
      <c r="K96" s="2">
        <f t="shared" si="28"/>
        <v>10</v>
      </c>
      <c r="L96" s="3"/>
      <c r="M96" s="3"/>
      <c r="N96" s="12">
        <f t="shared" si="29"/>
        <v>0</v>
      </c>
      <c r="O96" s="8">
        <f t="shared" si="30"/>
        <v>0</v>
      </c>
      <c r="P96" s="8">
        <f t="shared" si="31"/>
        <v>3</v>
      </c>
      <c r="Q96" s="8">
        <f t="shared" si="32"/>
        <v>3</v>
      </c>
      <c r="R96" s="10">
        <f t="shared" si="33"/>
        <v>3</v>
      </c>
      <c r="S96" s="3">
        <v>0</v>
      </c>
      <c r="T96" s="3"/>
      <c r="U96" s="15">
        <f t="shared" si="35"/>
        <v>1</v>
      </c>
      <c r="AC96" s="1" t="s">
        <v>13</v>
      </c>
      <c r="AD96" s="1" t="s">
        <v>20</v>
      </c>
      <c r="AE96" s="1" t="s">
        <v>11</v>
      </c>
      <c r="AF96" s="1" t="s">
        <v>17</v>
      </c>
      <c r="AG96" s="1" t="s">
        <v>21</v>
      </c>
      <c r="AH96" s="1" t="s">
        <v>22</v>
      </c>
      <c r="AI96" s="1" t="s">
        <v>23</v>
      </c>
      <c r="AJ96" s="1" t="s">
        <v>16</v>
      </c>
      <c r="AK96" s="1" t="s">
        <v>15</v>
      </c>
      <c r="AL96" s="1" t="s">
        <v>14</v>
      </c>
    </row>
    <row r="97" spans="1:38">
      <c r="A97" s="3"/>
      <c r="B97" s="13"/>
      <c r="C97" s="6"/>
      <c r="D97" s="3">
        <v>20</v>
      </c>
      <c r="E97" s="3">
        <v>100</v>
      </c>
      <c r="F97" s="2">
        <f t="shared" si="24"/>
        <v>20</v>
      </c>
      <c r="G97" s="1">
        <f t="shared" si="25"/>
        <v>3</v>
      </c>
      <c r="H97" s="1">
        <f t="shared" si="26"/>
        <v>16</v>
      </c>
      <c r="I97" s="19">
        <f t="shared" si="34"/>
        <v>0</v>
      </c>
      <c r="J97" s="1">
        <f t="shared" si="27"/>
        <v>0</v>
      </c>
      <c r="K97" s="2">
        <f t="shared" si="28"/>
        <v>10</v>
      </c>
      <c r="L97" s="3"/>
      <c r="M97" s="3"/>
      <c r="N97" s="12">
        <f t="shared" si="29"/>
        <v>0</v>
      </c>
      <c r="O97" s="8">
        <f t="shared" si="30"/>
        <v>0</v>
      </c>
      <c r="P97" s="8">
        <f t="shared" si="31"/>
        <v>3</v>
      </c>
      <c r="Q97" s="8">
        <f t="shared" si="32"/>
        <v>3</v>
      </c>
      <c r="R97" s="10">
        <f t="shared" si="33"/>
        <v>3</v>
      </c>
      <c r="S97" s="3">
        <v>0</v>
      </c>
      <c r="T97" s="3"/>
      <c r="U97" s="15">
        <f t="shared" si="35"/>
        <v>1</v>
      </c>
      <c r="AC97" s="1" t="s">
        <v>13</v>
      </c>
      <c r="AD97" s="1" t="s">
        <v>20</v>
      </c>
      <c r="AE97" s="1" t="s">
        <v>11</v>
      </c>
      <c r="AF97" s="1" t="s">
        <v>17</v>
      </c>
      <c r="AG97" s="1" t="s">
        <v>21</v>
      </c>
      <c r="AH97" s="1" t="s">
        <v>22</v>
      </c>
      <c r="AI97" s="1" t="s">
        <v>23</v>
      </c>
      <c r="AJ97" s="1" t="s">
        <v>16</v>
      </c>
      <c r="AK97" s="1" t="s">
        <v>15</v>
      </c>
      <c r="AL97" s="1" t="s">
        <v>14</v>
      </c>
    </row>
    <row r="98" spans="1:38">
      <c r="A98" s="3"/>
      <c r="B98" s="13"/>
      <c r="C98" s="6"/>
      <c r="D98" s="3">
        <v>20</v>
      </c>
      <c r="E98" s="3">
        <v>100</v>
      </c>
      <c r="F98" s="2">
        <f t="shared" ref="F98:F100" si="36">ROUNDUP((D98*E98*10)/1000,1)</f>
        <v>20</v>
      </c>
      <c r="G98" s="1">
        <f t="shared" si="25"/>
        <v>3</v>
      </c>
      <c r="H98" s="1">
        <f t="shared" si="26"/>
        <v>16</v>
      </c>
      <c r="I98" s="19">
        <f t="shared" si="34"/>
        <v>0</v>
      </c>
      <c r="J98" s="1">
        <f t="shared" si="27"/>
        <v>0</v>
      </c>
      <c r="K98" s="2">
        <f t="shared" si="28"/>
        <v>10</v>
      </c>
      <c r="L98" s="3"/>
      <c r="M98" s="3"/>
      <c r="N98" s="12">
        <f t="shared" ref="N98:N100" si="37">IF(M98="Bone",10,IF(M98="Wood",12,IF(M98="Dense Wood",15,IF(M98="Ceramics",15,IF(M98="Stone",20,IF(M98="Crystal",25,IF(M98="Iron",30,IF(M98="Steel",35,IF(M98="Adamantine",40,IF(M98="Living Plant",12,0))))))))))</f>
        <v>0</v>
      </c>
      <c r="O98" s="8">
        <f t="shared" si="30"/>
        <v>0</v>
      </c>
      <c r="P98" s="8">
        <f t="shared" si="31"/>
        <v>3</v>
      </c>
      <c r="Q98" s="8">
        <f t="shared" si="32"/>
        <v>3</v>
      </c>
      <c r="R98" s="10">
        <f t="shared" si="33"/>
        <v>3</v>
      </c>
      <c r="S98" s="3">
        <v>0</v>
      </c>
      <c r="T98" s="3"/>
      <c r="U98" s="15">
        <f t="shared" si="35"/>
        <v>1</v>
      </c>
      <c r="AC98" s="1" t="s">
        <v>13</v>
      </c>
      <c r="AD98" s="1" t="s">
        <v>20</v>
      </c>
      <c r="AE98" s="1" t="s">
        <v>11</v>
      </c>
      <c r="AF98" s="1" t="s">
        <v>17</v>
      </c>
      <c r="AG98" s="1" t="s">
        <v>21</v>
      </c>
      <c r="AH98" s="1" t="s">
        <v>22</v>
      </c>
      <c r="AI98" s="1" t="s">
        <v>23</v>
      </c>
      <c r="AJ98" s="1" t="s">
        <v>16</v>
      </c>
      <c r="AK98" s="1" t="s">
        <v>15</v>
      </c>
      <c r="AL98" s="1" t="s">
        <v>14</v>
      </c>
    </row>
    <row r="99" spans="1:38">
      <c r="A99" s="3"/>
      <c r="B99" s="13"/>
      <c r="C99" s="6"/>
      <c r="D99" s="3">
        <v>20</v>
      </c>
      <c r="E99" s="3">
        <v>100</v>
      </c>
      <c r="F99" s="2">
        <f t="shared" si="36"/>
        <v>20</v>
      </c>
      <c r="G99" s="1">
        <f t="shared" si="25"/>
        <v>3</v>
      </c>
      <c r="H99" s="1">
        <f t="shared" si="26"/>
        <v>16</v>
      </c>
      <c r="I99" s="19">
        <f t="shared" si="34"/>
        <v>0</v>
      </c>
      <c r="J99" s="1">
        <f t="shared" si="27"/>
        <v>0</v>
      </c>
      <c r="K99" s="2">
        <f t="shared" si="28"/>
        <v>10</v>
      </c>
      <c r="L99" s="3"/>
      <c r="M99" s="3"/>
      <c r="N99" s="12">
        <f t="shared" si="37"/>
        <v>0</v>
      </c>
      <c r="O99" s="8">
        <f t="shared" si="30"/>
        <v>0</v>
      </c>
      <c r="P99" s="8">
        <f t="shared" si="31"/>
        <v>3</v>
      </c>
      <c r="Q99" s="8">
        <f t="shared" si="32"/>
        <v>3</v>
      </c>
      <c r="R99" s="10">
        <f t="shared" si="33"/>
        <v>3</v>
      </c>
      <c r="S99" s="3">
        <v>0</v>
      </c>
      <c r="T99" s="3"/>
      <c r="U99" s="15">
        <f t="shared" si="35"/>
        <v>1</v>
      </c>
      <c r="AC99" s="1" t="s">
        <v>13</v>
      </c>
      <c r="AD99" s="1" t="s">
        <v>20</v>
      </c>
      <c r="AE99" s="1" t="s">
        <v>11</v>
      </c>
      <c r="AF99" s="1" t="s">
        <v>17</v>
      </c>
      <c r="AG99" s="1" t="s">
        <v>21</v>
      </c>
      <c r="AH99" s="1" t="s">
        <v>22</v>
      </c>
      <c r="AI99" s="1" t="s">
        <v>23</v>
      </c>
      <c r="AJ99" s="1" t="s">
        <v>16</v>
      </c>
      <c r="AK99" s="1" t="s">
        <v>15</v>
      </c>
      <c r="AL99" s="1" t="s">
        <v>14</v>
      </c>
    </row>
    <row r="100" spans="1:38">
      <c r="A100" s="3"/>
      <c r="B100" s="13"/>
      <c r="C100" s="6"/>
      <c r="D100" s="3">
        <v>20</v>
      </c>
      <c r="E100" s="3">
        <v>100</v>
      </c>
      <c r="F100" s="2">
        <f t="shared" si="36"/>
        <v>20</v>
      </c>
      <c r="G100" s="1">
        <f t="shared" si="25"/>
        <v>3</v>
      </c>
      <c r="H100" s="1">
        <f t="shared" si="26"/>
        <v>16</v>
      </c>
      <c r="I100" s="19">
        <f t="shared" si="34"/>
        <v>0</v>
      </c>
      <c r="J100" s="1">
        <f t="shared" si="27"/>
        <v>0</v>
      </c>
      <c r="K100" s="2">
        <f t="shared" si="28"/>
        <v>10</v>
      </c>
      <c r="L100" s="3"/>
      <c r="M100" s="3"/>
      <c r="N100" s="12">
        <f t="shared" si="37"/>
        <v>0</v>
      </c>
      <c r="O100" s="8">
        <f t="shared" si="30"/>
        <v>0</v>
      </c>
      <c r="P100" s="8">
        <f t="shared" si="31"/>
        <v>3</v>
      </c>
      <c r="Q100" s="8">
        <f t="shared" si="32"/>
        <v>3</v>
      </c>
      <c r="R100" s="10">
        <f t="shared" si="33"/>
        <v>3</v>
      </c>
      <c r="S100" s="3">
        <v>0</v>
      </c>
      <c r="T100" s="3"/>
      <c r="U100" s="15">
        <f t="shared" si="35"/>
        <v>1</v>
      </c>
      <c r="AC100" s="1" t="s">
        <v>13</v>
      </c>
      <c r="AD100" s="1" t="s">
        <v>20</v>
      </c>
      <c r="AE100" s="1" t="s">
        <v>11</v>
      </c>
      <c r="AF100" s="1" t="s">
        <v>17</v>
      </c>
      <c r="AG100" s="1" t="s">
        <v>21</v>
      </c>
      <c r="AH100" s="1" t="s">
        <v>22</v>
      </c>
      <c r="AI100" s="1" t="s">
        <v>23</v>
      </c>
      <c r="AJ100" s="1" t="s">
        <v>16</v>
      </c>
      <c r="AK100" s="1" t="s">
        <v>15</v>
      </c>
      <c r="AL100" s="1" t="s">
        <v>14</v>
      </c>
    </row>
    <row r="103" spans="1:38">
      <c r="A103" s="30" t="s">
        <v>178</v>
      </c>
      <c r="B103" s="31"/>
      <c r="C103" s="31"/>
      <c r="D103" s="31"/>
      <c r="E103" s="31"/>
      <c r="F103" s="31"/>
      <c r="G103" s="31"/>
      <c r="H103" s="32"/>
    </row>
    <row r="106" spans="1:38">
      <c r="A106" s="20" t="s">
        <v>175</v>
      </c>
      <c r="B106" s="21"/>
      <c r="C106" s="21"/>
      <c r="D106" s="21"/>
      <c r="E106" s="21"/>
      <c r="F106" s="21"/>
      <c r="G106" s="21"/>
      <c r="H106" s="22"/>
    </row>
    <row r="107" spans="1:38">
      <c r="A107" s="23" t="s">
        <v>176</v>
      </c>
      <c r="B107" s="24" t="s">
        <v>177</v>
      </c>
      <c r="C107" s="23"/>
      <c r="D107" s="23"/>
      <c r="E107" s="23"/>
      <c r="F107" s="25"/>
      <c r="G107" s="23"/>
      <c r="H107" s="23"/>
    </row>
    <row r="108" spans="1:38">
      <c r="A108" s="26" t="s">
        <v>153</v>
      </c>
      <c r="B108" s="27">
        <v>5</v>
      </c>
      <c r="C108" s="23"/>
      <c r="D108" s="23"/>
      <c r="E108" s="23"/>
      <c r="F108" s="25"/>
      <c r="G108" s="23"/>
      <c r="H108" s="23"/>
    </row>
    <row r="109" spans="1:38">
      <c r="A109" s="26" t="s">
        <v>154</v>
      </c>
      <c r="B109" s="27">
        <v>4</v>
      </c>
      <c r="C109" s="23"/>
      <c r="D109" s="23"/>
      <c r="E109" s="23"/>
      <c r="F109" s="25"/>
      <c r="G109" s="23"/>
      <c r="H109" s="23"/>
    </row>
    <row r="110" spans="1:38">
      <c r="A110" s="26" t="s">
        <v>155</v>
      </c>
      <c r="B110" s="27">
        <v>3</v>
      </c>
      <c r="C110" s="23"/>
      <c r="D110" s="23"/>
      <c r="E110" s="23"/>
      <c r="F110" s="25"/>
      <c r="G110" s="23"/>
      <c r="H110" s="23"/>
    </row>
    <row r="111" spans="1:38">
      <c r="A111" s="26" t="s">
        <v>156</v>
      </c>
      <c r="B111" s="27">
        <v>2</v>
      </c>
      <c r="C111" s="23"/>
      <c r="D111" s="23"/>
      <c r="E111" s="23"/>
      <c r="F111" s="25"/>
      <c r="G111" s="23"/>
      <c r="H111" s="23"/>
    </row>
    <row r="112" spans="1:38">
      <c r="A112" s="26" t="s">
        <v>157</v>
      </c>
      <c r="B112" s="27">
        <v>1</v>
      </c>
      <c r="C112" s="23"/>
      <c r="D112" s="23"/>
      <c r="E112" s="23"/>
      <c r="F112" s="25"/>
      <c r="G112" s="23"/>
      <c r="H112" s="23"/>
    </row>
    <row r="113" spans="1:8">
      <c r="A113" s="26" t="s">
        <v>158</v>
      </c>
      <c r="B113" s="27">
        <v>0</v>
      </c>
      <c r="C113" s="23"/>
      <c r="D113" s="23"/>
      <c r="E113" s="23"/>
      <c r="F113" s="25"/>
      <c r="G113" s="23"/>
      <c r="H113" s="23"/>
    </row>
  </sheetData>
  <sortState ref="A2:T101">
    <sortCondition ref="A2:A101"/>
  </sortState>
  <mergeCells count="2">
    <mergeCell ref="A106:H106"/>
    <mergeCell ref="A103:H103"/>
  </mergeCells>
  <dataValidations count="1">
    <dataValidation type="list" showInputMessage="1" showErrorMessage="1" sqref="M2:M100">
      <formula1>$AB$2:$AL$2</formula1>
    </dataValidation>
  </dataValidations>
  <pageMargins left="0.7" right="0.7" top="0.75" bottom="0.75" header="0.3" footer="0.3"/>
  <pageSetup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1"/>
  <sheetViews>
    <sheetView workbookViewId="0">
      <selection activeCell="A2" sqref="A2:A11"/>
    </sheetView>
  </sheetViews>
  <sheetFormatPr defaultRowHeight="15"/>
  <cols>
    <col min="1" max="1" width="13.5703125" customWidth="1"/>
  </cols>
  <sheetData>
    <row r="2" spans="1:1">
      <c r="A2" t="s">
        <v>13</v>
      </c>
    </row>
    <row r="3" spans="1:1">
      <c r="A3" t="s">
        <v>20</v>
      </c>
    </row>
    <row r="4" spans="1:1">
      <c r="A4" t="s">
        <v>11</v>
      </c>
    </row>
    <row r="5" spans="1:1">
      <c r="A5" t="s">
        <v>17</v>
      </c>
    </row>
    <row r="6" spans="1:1">
      <c r="A6" t="s">
        <v>21</v>
      </c>
    </row>
    <row r="7" spans="1:1">
      <c r="A7" t="s">
        <v>22</v>
      </c>
    </row>
    <row r="8" spans="1:1">
      <c r="A8" t="s">
        <v>23</v>
      </c>
    </row>
    <row r="9" spans="1:1">
      <c r="A9" t="s">
        <v>16</v>
      </c>
    </row>
    <row r="10" spans="1:1">
      <c r="A10" t="s">
        <v>15</v>
      </c>
    </row>
    <row r="11" spans="1:1">
      <c r="A11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B13" sqref="B13"/>
    </sheetView>
  </sheetViews>
  <sheetFormatPr defaultRowHeight="15"/>
  <cols>
    <col min="1" max="1" width="22.140625" customWidth="1"/>
    <col min="2" max="2" width="33.7109375" customWidth="1"/>
  </cols>
  <sheetData>
    <row r="1" spans="1:2">
      <c r="A1" t="s">
        <v>118</v>
      </c>
      <c r="B1" t="s">
        <v>152</v>
      </c>
    </row>
    <row r="2" spans="1:2">
      <c r="A2" t="s">
        <v>153</v>
      </c>
      <c r="B2">
        <v>5</v>
      </c>
    </row>
    <row r="3" spans="1:2">
      <c r="A3" t="s">
        <v>154</v>
      </c>
      <c r="B3">
        <v>4</v>
      </c>
    </row>
    <row r="4" spans="1:2">
      <c r="A4" t="s">
        <v>155</v>
      </c>
      <c r="B4">
        <v>3</v>
      </c>
    </row>
    <row r="5" spans="1:2">
      <c r="A5" t="s">
        <v>156</v>
      </c>
      <c r="B5">
        <v>2</v>
      </c>
    </row>
    <row r="6" spans="1:2">
      <c r="A6" t="s">
        <v>157</v>
      </c>
      <c r="B6">
        <v>1</v>
      </c>
    </row>
    <row r="7" spans="1:2">
      <c r="A7" t="s">
        <v>158</v>
      </c>
      <c r="B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Ship Data Entry</vt:lpstr>
      <vt:lpstr>Sheet2</vt:lpstr>
      <vt:lpstr>Ship Converted Info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Bruha</dc:creator>
  <cp:lastModifiedBy>Nathaniel Bruha</cp:lastModifiedBy>
  <dcterms:created xsi:type="dcterms:W3CDTF">2017-07-19T17:39:10Z</dcterms:created>
  <dcterms:modified xsi:type="dcterms:W3CDTF">2022-08-29T21:04:21Z</dcterms:modified>
</cp:coreProperties>
</file>